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Desktop\TMU\"/>
    </mc:Choice>
  </mc:AlternateContent>
  <xr:revisionPtr revIDLastSave="0" documentId="13_ncr:1_{EBDB69A6-36C0-4C85-A849-670872B18B69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O que deve saber" sheetId="7" r:id="rId1"/>
    <sheet name="TL" sheetId="6" r:id="rId2"/>
    <sheet name="dados TMU" sheetId="4" r:id="rId3"/>
    <sheet name="TMU licen_exist" sheetId="1" r:id="rId4"/>
    <sheet name="TMU alt_lot" sheetId="5" r:id="rId5"/>
    <sheet name="Taxas Totais" sheetId="2" r:id="rId6"/>
  </sheets>
  <definedNames>
    <definedName name="_Hlk426046316" localSheetId="5">'Taxas Totais'!$B$10</definedName>
    <definedName name="_xlnm.Print_Area" localSheetId="2">'dados TMU'!$A$1:$G$57</definedName>
    <definedName name="_xlnm.Print_Area" localSheetId="5">'Taxas Totais'!$A$1:$J$23</definedName>
    <definedName name="_xlnm.Print_Area" localSheetId="4">'TMU alt_lot'!$A$1:$G$56</definedName>
    <definedName name="_xlnm.Print_Area" localSheetId="3">'TMU licen_exist'!$A$1:$G$56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4"/>
  <c r="C10" i="5"/>
  <c r="G13" i="2"/>
  <c r="C13" i="2"/>
  <c r="E11" i="2"/>
  <c r="D10" i="2"/>
  <c r="C13" i="4"/>
  <c r="C13" i="1" s="1"/>
  <c r="C11" i="4"/>
  <c r="C11" i="1" s="1"/>
  <c r="C10" i="4"/>
  <c r="C10" i="1" s="1"/>
  <c r="J24" i="6"/>
  <c r="J23" i="6"/>
  <c r="J22" i="6"/>
  <c r="F18" i="6"/>
  <c r="C25" i="4"/>
  <c r="J27" i="6" l="1"/>
  <c r="I18" i="2" s="1"/>
  <c r="E37" i="1"/>
  <c r="D20" i="1"/>
  <c r="D17" i="1" l="1"/>
  <c r="C27" i="5"/>
  <c r="D19" i="5"/>
  <c r="D20" i="5"/>
  <c r="D21" i="5"/>
  <c r="D22" i="5"/>
  <c r="D17" i="5"/>
  <c r="D51" i="5"/>
  <c r="E51" i="5" s="1"/>
  <c r="D50" i="5"/>
  <c r="D49" i="5"/>
  <c r="D48" i="5"/>
  <c r="E48" i="5" s="1"/>
  <c r="D47" i="5"/>
  <c r="D46" i="5"/>
  <c r="E46" i="5" s="1"/>
  <c r="E37" i="5"/>
  <c r="E38" i="5" s="1"/>
  <c r="C32" i="5"/>
  <c r="C35" i="5" s="1"/>
  <c r="C13" i="5"/>
  <c r="C12" i="5"/>
  <c r="C11" i="5"/>
  <c r="D47" i="1"/>
  <c r="D48" i="1"/>
  <c r="D49" i="1"/>
  <c r="D50" i="1"/>
  <c r="D51" i="1"/>
  <c r="D46" i="1"/>
  <c r="C27" i="1"/>
  <c r="D18" i="1"/>
  <c r="D19" i="1"/>
  <c r="D21" i="1"/>
  <c r="D22" i="1"/>
  <c r="C12" i="1"/>
  <c r="E41" i="4"/>
  <c r="C32" i="1"/>
  <c r="E50" i="5" l="1"/>
  <c r="E49" i="5"/>
  <c r="E47" i="5"/>
  <c r="C23" i="5"/>
  <c r="C26" i="5"/>
  <c r="C28" i="5" s="1"/>
  <c r="C29" i="5" s="1"/>
  <c r="E52" i="5"/>
  <c r="C26" i="1"/>
  <c r="C28" i="1" s="1"/>
  <c r="C29" i="1" s="1"/>
  <c r="E38" i="1"/>
  <c r="C23" i="1"/>
  <c r="C35" i="1"/>
  <c r="E52" i="1" s="1"/>
  <c r="E46" i="1"/>
  <c r="E48" i="1"/>
  <c r="E50" i="1"/>
  <c r="E51" i="1"/>
  <c r="C53" i="5" l="1"/>
  <c r="C56" i="5" s="1"/>
  <c r="E49" i="1"/>
  <c r="E47" i="1"/>
  <c r="C53" i="1" s="1"/>
  <c r="C56" i="1" s="1"/>
  <c r="I19" i="2" l="1"/>
  <c r="I21" i="2" s="1"/>
</calcChain>
</file>

<file path=xl/sharedStrings.xml><?xml version="1.0" encoding="utf-8"?>
<sst xmlns="http://schemas.openxmlformats.org/spreadsheetml/2006/main" count="203" uniqueCount="81">
  <si>
    <t>Ki</t>
  </si>
  <si>
    <t>Habitação Unifamiliar</t>
  </si>
  <si>
    <t>Habitação Colectiva</t>
  </si>
  <si>
    <t>i</t>
  </si>
  <si>
    <t>PDM</t>
  </si>
  <si>
    <t>A</t>
  </si>
  <si>
    <t>PPI</t>
  </si>
  <si>
    <t>PPI/A</t>
  </si>
  <si>
    <t>Localização</t>
  </si>
  <si>
    <t>Li</t>
  </si>
  <si>
    <t>li</t>
  </si>
  <si>
    <t>Arruamento pavimentado betuminoso</t>
  </si>
  <si>
    <t>Passeios</t>
  </si>
  <si>
    <t>Estacionamento público</t>
  </si>
  <si>
    <t>Rede de abastecimento de água</t>
  </si>
  <si>
    <t>Rede de drenagem de águas residuais</t>
  </si>
  <si>
    <t>Rede de drenagem de águas pluviais</t>
  </si>
  <si>
    <t>∑(li x PPI/A)</t>
  </si>
  <si>
    <t>∑ Ki x Si</t>
  </si>
  <si>
    <t>SIM</t>
  </si>
  <si>
    <t>NÃO</t>
  </si>
  <si>
    <t>Tipologia</t>
  </si>
  <si>
    <t>Indice de utilização – quociente entre área de construção e área de terreno</t>
  </si>
  <si>
    <t>Manutenção das infraestruturas a cargo do Município?*</t>
  </si>
  <si>
    <t>TMU apurada  =</t>
  </si>
  <si>
    <t>Condição</t>
  </si>
  <si>
    <t>Valor</t>
  </si>
  <si>
    <t>* Exclui-se quando a manutenção fique a cargo do requerente, por ex. nos termos da alínea b) do n.º 2 e no n.º 5 do artigo 24,º do RJUE</t>
  </si>
  <si>
    <t>Restauração/Bebidas/Empreendimentos turísticos</t>
  </si>
  <si>
    <t>Comércio/Serviços/Escritórios</t>
  </si>
  <si>
    <t>Restantes Espaços</t>
  </si>
  <si>
    <t xml:space="preserve">Documento com 1 página </t>
  </si>
  <si>
    <t>DADOS DO PROCESSO</t>
  </si>
  <si>
    <t xml:space="preserve">Nome do requerente: </t>
  </si>
  <si>
    <t xml:space="preserve">Número de Identificação Fiscal (NIF): </t>
  </si>
  <si>
    <t xml:space="preserve">Número do Processo: </t>
  </si>
  <si>
    <t xml:space="preserve">Local: </t>
  </si>
  <si>
    <t>Total:</t>
  </si>
  <si>
    <t>Taxas de Licença de Obras de Edificação</t>
  </si>
  <si>
    <t>TOTAL TAXAS</t>
  </si>
  <si>
    <t>Data:</t>
  </si>
  <si>
    <t>TMU = ∑ (Ki x Si) x 1/(2i) x ∑ (Ii x PPI /A) x Li x 10</t>
  </si>
  <si>
    <t xml:space="preserve">1/(2i) </t>
  </si>
  <si>
    <t xml:space="preserve">          </t>
  </si>
  <si>
    <t>Divisão de Urbanismo - Taxas Totais</t>
  </si>
  <si>
    <t>Espaços Abrangidos por Plano de Pormenor ou Plano de Urbanização</t>
  </si>
  <si>
    <t>Si (m2)</t>
  </si>
  <si>
    <t xml:space="preserve">         Área de Construção (m2)</t>
  </si>
  <si>
    <t xml:space="preserve">         Área de terreno inserida em solo urbano (m2)</t>
  </si>
  <si>
    <t>Fórmula de cálculo:</t>
  </si>
  <si>
    <t>Necessidades de Infraestruturação (construção ou reforço) do Local a cargo do Município?</t>
  </si>
  <si>
    <t>Área de terreno inserida em solo urbano (m2)</t>
  </si>
  <si>
    <t>Tipologia licenciada/existente</t>
  </si>
  <si>
    <t>Área de construção (m2)</t>
  </si>
  <si>
    <t>Área de Construção licenciada / existente (m2)</t>
  </si>
  <si>
    <t>Indústria</t>
  </si>
  <si>
    <r>
      <t xml:space="preserve">Outros </t>
    </r>
    <r>
      <rPr>
        <sz val="8"/>
        <rFont val="Calibri"/>
        <family val="2"/>
      </rPr>
      <t>(designadamente, armazéns, agrícolas, pecuários e florestais)</t>
    </r>
  </si>
  <si>
    <t>Espaços Centrais e Habitacionais</t>
  </si>
  <si>
    <t>Espaços de Uso Especial - Equipamentos</t>
  </si>
  <si>
    <t>Espaços Atividades Económicas</t>
  </si>
  <si>
    <t>Espaços Urbanos de Baixa Densidade</t>
  </si>
  <si>
    <t>Número do Processo:</t>
  </si>
  <si>
    <t>Designação</t>
  </si>
  <si>
    <t>Taxa</t>
  </si>
  <si>
    <t>Total</t>
  </si>
  <si>
    <t>CÁLCULO TAXAS LOTEAMENTOS</t>
  </si>
  <si>
    <t>Resposta à comunicação prévia</t>
  </si>
  <si>
    <t>Emissão da licença</t>
  </si>
  <si>
    <t>Quantidade</t>
  </si>
  <si>
    <t>Taxa Unitária</t>
  </si>
  <si>
    <t>Por cada lote</t>
  </si>
  <si>
    <t>Por cada fogo e anexo</t>
  </si>
  <si>
    <t>Por outras utilizações - por m2 ou fração de m2</t>
  </si>
  <si>
    <t>TOTAL</t>
  </si>
  <si>
    <t>T.M.U. alterações loteamento - T.M.U. loteamento licenciado / existente</t>
  </si>
  <si>
    <t>Divisão de Urbanismo - Taxa Alteração de Loteamento - Comunicação Prévia</t>
  </si>
  <si>
    <t>Tipologia alteração</t>
  </si>
  <si>
    <t xml:space="preserve">         Área de Construção alteração (m2)</t>
  </si>
  <si>
    <t>Divisão de Urbanismo - TMU (caso não haja obras de urbanização)</t>
  </si>
  <si>
    <t>Divisão de Urbanismo - TMU existente (caso não haja obras de urbanização)</t>
  </si>
  <si>
    <t>Divisão de Urbanismo - TMU alteração de loteamento (caso não haja obras de urbanização)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</si>
</sst>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"/>
    <numFmt numFmtId="166" formatCode="#,##0.00\ [$€-1]"/>
    <numFmt numFmtId="167" formatCode="_-* #,##0.00\ [$€-816]_-;\-* #,##0.00\ [$€-816]_-;_-* &quot;-&quot;??\ [$€-816]_-;_-@_-"/>
    <numFmt numFmtId="168" formatCode="_-* #,##0.00\ [$€]_-;\-* #,##0.00\ [$€]_-;_-* &quot;-&quot;??\ [$€]_-;_-@_-"/>
    <numFmt numFmtId="169" formatCode="dd\-mm\-yyyy;@"/>
    <numFmt numFmtId="170" formatCode="#,##0.00\ &quot;€&quot;"/>
  </numFmts>
  <fonts count="21" x14ac:knownFonts="1">
    <font>
      <sz val="10"/>
      <name val="Arial"/>
    </font>
    <font>
      <sz val="1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0"/>
      <name val="Calibri"/>
      <family val="2"/>
    </font>
    <font>
      <sz val="10"/>
      <color rgb="FF808080"/>
      <name val="Calibri"/>
      <family val="2"/>
    </font>
    <font>
      <sz val="12"/>
      <color rgb="FF000000"/>
      <name val="Verdana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808080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rgb="FFFFFF9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FBFB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168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167" fontId="3" fillId="0" borderId="0" xfId="2" applyNumberFormat="1" applyFont="1" applyBorder="1" applyAlignment="1" applyProtection="1">
      <alignment vertical="center"/>
    </xf>
    <xf numFmtId="0" fontId="10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165" fontId="12" fillId="0" borderId="27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44" fontId="12" fillId="0" borderId="29" xfId="2" applyFont="1" applyBorder="1" applyAlignment="1" applyProtection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6" fillId="0" borderId="0" xfId="0" applyFont="1"/>
    <xf numFmtId="0" fontId="13" fillId="0" borderId="9" xfId="0" applyFont="1" applyBorder="1" applyAlignment="1">
      <alignment horizontal="center" vertical="center"/>
    </xf>
    <xf numFmtId="2" fontId="12" fillId="0" borderId="27" xfId="0" applyNumberFormat="1" applyFont="1" applyBorder="1" applyAlignment="1">
      <alignment horizontal="center" vertical="center"/>
    </xf>
    <xf numFmtId="2" fontId="12" fillId="0" borderId="32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66" fontId="1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167" fontId="13" fillId="0" borderId="6" xfId="2" applyNumberFormat="1" applyFont="1" applyBorder="1" applyAlignment="1" applyProtection="1">
      <alignment vertical="center"/>
    </xf>
    <xf numFmtId="167" fontId="13" fillId="0" borderId="6" xfId="2" applyNumberFormat="1" applyFont="1" applyBorder="1" applyAlignment="1" applyProtection="1">
      <alignment vertical="center"/>
      <protection locked="0"/>
    </xf>
    <xf numFmtId="0" fontId="13" fillId="0" borderId="3" xfId="0" applyFont="1" applyBorder="1" applyAlignment="1">
      <alignment horizontal="justify" vertical="center"/>
    </xf>
    <xf numFmtId="0" fontId="10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3" fillId="0" borderId="14" xfId="0" applyFont="1" applyBorder="1" applyAlignment="1">
      <alignment vertical="center" wrapText="1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1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left" vertical="center"/>
    </xf>
    <xf numFmtId="8" fontId="6" fillId="0" borderId="0" xfId="0" applyNumberFormat="1" applyFont="1" applyAlignment="1">
      <alignment horizontal="right" vertical="center"/>
    </xf>
    <xf numFmtId="167" fontId="6" fillId="0" borderId="6" xfId="2" applyNumberFormat="1" applyFont="1" applyBorder="1" applyAlignment="1" applyProtection="1">
      <alignment vertical="center"/>
    </xf>
    <xf numFmtId="0" fontId="13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vertical="center" wrapText="1"/>
    </xf>
    <xf numFmtId="0" fontId="12" fillId="4" borderId="38" xfId="0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>
      <alignment vertical="center" wrapText="1"/>
    </xf>
    <xf numFmtId="0" fontId="12" fillId="4" borderId="40" xfId="0" applyFont="1" applyFill="1" applyBorder="1" applyAlignment="1" applyProtection="1">
      <alignment horizontal="center" vertical="center"/>
      <protection locked="0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2" fillId="0" borderId="43" xfId="0" applyFont="1" applyBorder="1" applyAlignment="1">
      <alignment horizontal="center" vertical="center"/>
    </xf>
    <xf numFmtId="164" fontId="12" fillId="0" borderId="45" xfId="0" applyNumberFormat="1" applyFont="1" applyBorder="1" applyAlignment="1">
      <alignment vertical="center"/>
    </xf>
    <xf numFmtId="164" fontId="12" fillId="0" borderId="47" xfId="0" applyNumberFormat="1" applyFont="1" applyBorder="1" applyAlignment="1">
      <alignment vertical="center"/>
    </xf>
    <xf numFmtId="164" fontId="12" fillId="0" borderId="48" xfId="0" applyNumberFormat="1" applyFont="1" applyBorder="1" applyAlignment="1">
      <alignment vertical="center"/>
    </xf>
    <xf numFmtId="2" fontId="12" fillId="0" borderId="49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2" fillId="3" borderId="38" xfId="0" applyFont="1" applyFill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vertical="center"/>
    </xf>
    <xf numFmtId="0" fontId="12" fillId="0" borderId="50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1" fontId="12" fillId="0" borderId="38" xfId="0" applyNumberFormat="1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1" fontId="12" fillId="3" borderId="56" xfId="0" applyNumberFormat="1" applyFont="1" applyFill="1" applyBorder="1" applyAlignment="1" applyProtection="1">
      <alignment horizontal="center" vertical="center"/>
      <protection locked="0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3" borderId="40" xfId="0" applyFont="1" applyFill="1" applyBorder="1" applyAlignment="1" applyProtection="1">
      <alignment horizontal="center" vertical="center"/>
      <protection locked="0"/>
    </xf>
    <xf numFmtId="0" fontId="12" fillId="0" borderId="35" xfId="0" applyFont="1" applyBorder="1" applyAlignment="1">
      <alignment vertical="center" wrapText="1"/>
    </xf>
    <xf numFmtId="0" fontId="12" fillId="0" borderId="37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55" xfId="0" applyFont="1" applyBorder="1" applyAlignment="1">
      <alignment vertical="center"/>
    </xf>
    <xf numFmtId="1" fontId="12" fillId="0" borderId="11" xfId="0" applyNumberFormat="1" applyFont="1" applyBorder="1" applyAlignment="1" applyProtection="1">
      <alignment horizontal="center" vertical="center"/>
      <protection locked="0"/>
    </xf>
    <xf numFmtId="164" fontId="12" fillId="0" borderId="2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vertical="center" wrapText="1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vertical="center" wrapText="1"/>
      <protection locked="0"/>
    </xf>
    <xf numFmtId="2" fontId="12" fillId="0" borderId="32" xfId="0" applyNumberFormat="1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2" fontId="13" fillId="0" borderId="9" xfId="0" applyNumberFormat="1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vertical="center"/>
      <protection locked="0"/>
    </xf>
    <xf numFmtId="165" fontId="12" fillId="0" borderId="27" xfId="0" applyNumberFormat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vertical="center"/>
      <protection locked="0"/>
    </xf>
    <xf numFmtId="44" fontId="12" fillId="0" borderId="29" xfId="2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164" fontId="12" fillId="0" borderId="2" xfId="0" applyNumberFormat="1" applyFont="1" applyBorder="1" applyAlignment="1" applyProtection="1">
      <alignment horizontal="center" vertical="center"/>
      <protection locked="0"/>
    </xf>
    <xf numFmtId="2" fontId="12" fillId="0" borderId="27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2" fontId="13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166" fontId="1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2" fontId="12" fillId="0" borderId="2" xfId="0" applyNumberFormat="1" applyFont="1" applyBorder="1" applyAlignment="1">
      <alignment horizontal="center" vertical="center"/>
    </xf>
    <xf numFmtId="164" fontId="12" fillId="0" borderId="30" xfId="0" applyNumberFormat="1" applyFont="1" applyBorder="1" applyAlignment="1">
      <alignment vertical="center"/>
    </xf>
    <xf numFmtId="2" fontId="12" fillId="0" borderId="3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164" fontId="12" fillId="0" borderId="14" xfId="0" applyNumberFormat="1" applyFont="1" applyBorder="1" applyAlignment="1">
      <alignment vertical="center"/>
    </xf>
    <xf numFmtId="164" fontId="12" fillId="0" borderId="9" xfId="0" applyNumberFormat="1" applyFont="1" applyBorder="1" applyAlignment="1">
      <alignment vertical="center"/>
    </xf>
    <xf numFmtId="0" fontId="13" fillId="0" borderId="62" xfId="0" applyFont="1" applyBorder="1" applyAlignment="1">
      <alignment vertical="center"/>
    </xf>
    <xf numFmtId="0" fontId="13" fillId="0" borderId="63" xfId="0" applyFont="1" applyBorder="1" applyAlignment="1">
      <alignment vertical="center"/>
    </xf>
    <xf numFmtId="0" fontId="12" fillId="0" borderId="64" xfId="0" applyFont="1" applyBorder="1" applyAlignment="1">
      <alignment horizontal="center" vertical="center"/>
    </xf>
    <xf numFmtId="0" fontId="1" fillId="0" borderId="0" xfId="0" applyFont="1"/>
    <xf numFmtId="170" fontId="17" fillId="0" borderId="2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 wrapText="1" readingOrder="1"/>
    </xf>
    <xf numFmtId="49" fontId="18" fillId="0" borderId="0" xfId="0" applyNumberFormat="1" applyFont="1" applyAlignment="1">
      <alignment horizontal="left" vertical="center" wrapText="1" readingOrder="1"/>
    </xf>
    <xf numFmtId="1" fontId="17" fillId="0" borderId="0" xfId="0" applyNumberFormat="1" applyFont="1" applyAlignment="1" applyProtection="1">
      <alignment horizontal="center" vertical="center"/>
      <protection locked="0"/>
    </xf>
    <xf numFmtId="170" fontId="17" fillId="0" borderId="0" xfId="0" applyNumberFormat="1" applyFont="1" applyAlignment="1">
      <alignment horizontal="center" vertical="center"/>
    </xf>
    <xf numFmtId="168" fontId="17" fillId="0" borderId="0" xfId="8" applyFont="1" applyFill="1" applyBorder="1" applyAlignment="1" applyProtection="1">
      <alignment horizontal="center" vertical="center"/>
    </xf>
    <xf numFmtId="49" fontId="20" fillId="0" borderId="68" xfId="0" applyNumberFormat="1" applyFont="1" applyBorder="1" applyAlignment="1">
      <alignment horizontal="center" vertical="center" wrapText="1" readingOrder="1"/>
    </xf>
    <xf numFmtId="1" fontId="20" fillId="0" borderId="68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vertical="center" readingOrder="1"/>
    </xf>
    <xf numFmtId="49" fontId="18" fillId="0" borderId="13" xfId="0" applyNumberFormat="1" applyFont="1" applyBorder="1" applyAlignment="1">
      <alignment vertical="center" wrapText="1" readingOrder="1"/>
    </xf>
    <xf numFmtId="49" fontId="18" fillId="0" borderId="9" xfId="0" applyNumberFormat="1" applyFont="1" applyBorder="1" applyAlignment="1">
      <alignment vertical="center" wrapText="1" readingOrder="1"/>
    </xf>
    <xf numFmtId="49" fontId="18" fillId="0" borderId="60" xfId="0" applyNumberFormat="1" applyFont="1" applyBorder="1" applyAlignment="1">
      <alignment vertical="center" readingOrder="1"/>
    </xf>
    <xf numFmtId="49" fontId="18" fillId="0" borderId="61" xfId="0" applyNumberFormat="1" applyFont="1" applyBorder="1" applyAlignment="1">
      <alignment vertical="center" readingOrder="1"/>
    </xf>
    <xf numFmtId="49" fontId="18" fillId="0" borderId="50" xfId="0" applyNumberFormat="1" applyFont="1" applyBorder="1" applyAlignment="1">
      <alignment vertical="center" readingOrder="1"/>
    </xf>
    <xf numFmtId="170" fontId="17" fillId="0" borderId="69" xfId="0" applyNumberFormat="1" applyFont="1" applyBorder="1" applyAlignment="1">
      <alignment horizontal="center" vertical="center"/>
    </xf>
    <xf numFmtId="49" fontId="20" fillId="0" borderId="36" xfId="0" applyNumberFormat="1" applyFont="1" applyBorder="1" applyAlignment="1">
      <alignment horizontal="center" vertical="center" wrapText="1" readingOrder="1"/>
    </xf>
    <xf numFmtId="168" fontId="17" fillId="0" borderId="38" xfId="8" applyFont="1" applyBorder="1" applyAlignment="1" applyProtection="1">
      <alignment horizontal="center" vertical="center"/>
    </xf>
    <xf numFmtId="168" fontId="17" fillId="0" borderId="40" xfId="8" applyFont="1" applyBorder="1" applyAlignment="1" applyProtection="1">
      <alignment horizontal="center" vertical="center"/>
    </xf>
    <xf numFmtId="49" fontId="20" fillId="0" borderId="57" xfId="0" applyNumberFormat="1" applyFont="1" applyBorder="1" applyAlignment="1">
      <alignment horizontal="right" vertical="center" wrapText="1" readingOrder="1"/>
    </xf>
    <xf numFmtId="168" fontId="20" fillId="0" borderId="57" xfId="8" applyFont="1" applyBorder="1" applyAlignment="1" applyProtection="1">
      <alignment horizontal="right" vertical="center"/>
    </xf>
    <xf numFmtId="49" fontId="18" fillId="0" borderId="15" xfId="0" applyNumberFormat="1" applyFont="1" applyBorder="1" applyAlignment="1">
      <alignment horizontal="left" vertical="center" wrapText="1" readingOrder="1"/>
    </xf>
    <xf numFmtId="49" fontId="18" fillId="0" borderId="13" xfId="0" applyNumberFormat="1" applyFont="1" applyBorder="1" applyAlignment="1">
      <alignment horizontal="left" vertical="center" wrapText="1" readingOrder="1"/>
    </xf>
    <xf numFmtId="49" fontId="18" fillId="0" borderId="9" xfId="0" applyNumberFormat="1" applyFont="1" applyBorder="1" applyAlignment="1">
      <alignment horizontal="left" vertical="center" wrapText="1" readingOrder="1"/>
    </xf>
    <xf numFmtId="1" fontId="17" fillId="4" borderId="14" xfId="0" applyNumberFormat="1" applyFont="1" applyFill="1" applyBorder="1" applyAlignment="1" applyProtection="1">
      <alignment horizontal="center" vertical="center"/>
      <protection locked="0"/>
    </xf>
    <xf numFmtId="1" fontId="17" fillId="4" borderId="13" xfId="0" applyNumberFormat="1" applyFont="1" applyFill="1" applyBorder="1" applyAlignment="1" applyProtection="1">
      <alignment horizontal="center" vertical="center"/>
      <protection locked="0"/>
    </xf>
    <xf numFmtId="1" fontId="17" fillId="4" borderId="9" xfId="0" applyNumberFormat="1" applyFont="1" applyFill="1" applyBorder="1" applyAlignment="1" applyProtection="1">
      <alignment horizontal="center" vertical="center"/>
      <protection locked="0"/>
    </xf>
    <xf numFmtId="0" fontId="20" fillId="5" borderId="65" xfId="0" applyFont="1" applyFill="1" applyBorder="1" applyAlignment="1">
      <alignment horizontal="center" vertical="center"/>
    </xf>
    <xf numFmtId="0" fontId="20" fillId="5" borderId="66" xfId="0" applyFont="1" applyFill="1" applyBorder="1" applyAlignment="1">
      <alignment horizontal="center" vertical="center"/>
    </xf>
    <xf numFmtId="0" fontId="20" fillId="5" borderId="67" xfId="0" applyFont="1" applyFill="1" applyBorder="1" applyAlignment="1">
      <alignment horizontal="center" vertical="center"/>
    </xf>
    <xf numFmtId="49" fontId="20" fillId="0" borderId="35" xfId="0" applyNumberFormat="1" applyFont="1" applyBorder="1" applyAlignment="1">
      <alignment horizontal="center" vertical="center" wrapText="1" readingOrder="1"/>
    </xf>
    <xf numFmtId="49" fontId="20" fillId="0" borderId="68" xfId="0" applyNumberFormat="1" applyFont="1" applyBorder="1" applyAlignment="1">
      <alignment horizontal="center" vertical="center" wrapText="1" readingOrder="1"/>
    </xf>
    <xf numFmtId="49" fontId="18" fillId="0" borderId="68" xfId="0" applyNumberFormat="1" applyFont="1" applyBorder="1" applyAlignment="1">
      <alignment horizontal="center" vertical="center" wrapText="1" readingOrder="1"/>
    </xf>
    <xf numFmtId="49" fontId="18" fillId="0" borderId="36" xfId="0" applyNumberFormat="1" applyFont="1" applyBorder="1" applyAlignment="1">
      <alignment horizontal="center" vertical="center" wrapText="1" readingOrder="1"/>
    </xf>
    <xf numFmtId="170" fontId="17" fillId="0" borderId="2" xfId="0" applyNumberFormat="1" applyFont="1" applyBorder="1" applyAlignment="1">
      <alignment horizontal="center" vertical="center"/>
    </xf>
    <xf numFmtId="170" fontId="17" fillId="0" borderId="38" xfId="0" applyNumberFormat="1" applyFont="1" applyBorder="1" applyAlignment="1">
      <alignment horizontal="center" vertical="center"/>
    </xf>
    <xf numFmtId="170" fontId="17" fillId="0" borderId="69" xfId="0" applyNumberFormat="1" applyFont="1" applyBorder="1" applyAlignment="1">
      <alignment horizontal="center" vertical="center"/>
    </xf>
    <xf numFmtId="170" fontId="17" fillId="0" borderId="40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 wrapText="1" readingOrder="1"/>
    </xf>
    <xf numFmtId="49" fontId="20" fillId="0" borderId="19" xfId="0" applyNumberFormat="1" applyFont="1" applyBorder="1" applyAlignment="1">
      <alignment horizontal="center" vertical="center" wrapText="1" readingOrder="1"/>
    </xf>
    <xf numFmtId="49" fontId="20" fillId="0" borderId="70" xfId="0" applyNumberFormat="1" applyFont="1" applyBorder="1" applyAlignment="1">
      <alignment horizontal="center" vertical="center" wrapText="1" readingOrder="1"/>
    </xf>
    <xf numFmtId="49" fontId="20" fillId="0" borderId="71" xfId="0" applyNumberFormat="1" applyFont="1" applyBorder="1" applyAlignment="1">
      <alignment horizontal="center" vertical="center" wrapText="1" readingOrder="1"/>
    </xf>
    <xf numFmtId="49" fontId="18" fillId="0" borderId="60" xfId="0" applyNumberFormat="1" applyFont="1" applyBorder="1" applyAlignment="1">
      <alignment horizontal="left" vertical="center" wrapText="1" readingOrder="1"/>
    </xf>
    <xf numFmtId="49" fontId="18" fillId="0" borderId="61" xfId="0" applyNumberFormat="1" applyFont="1" applyBorder="1" applyAlignment="1">
      <alignment horizontal="left" vertical="center" wrapText="1" readingOrder="1"/>
    </xf>
    <xf numFmtId="49" fontId="18" fillId="0" borderId="50" xfId="0" applyNumberFormat="1" applyFont="1" applyBorder="1" applyAlignment="1">
      <alignment horizontal="left" vertical="center" wrapText="1" readingOrder="1"/>
    </xf>
    <xf numFmtId="1" fontId="17" fillId="4" borderId="72" xfId="0" applyNumberFormat="1" applyFont="1" applyFill="1" applyBorder="1" applyAlignment="1" applyProtection="1">
      <alignment horizontal="center" vertical="center"/>
      <protection locked="0"/>
    </xf>
    <xf numFmtId="1" fontId="17" fillId="4" borderId="61" xfId="0" applyNumberFormat="1" applyFont="1" applyFill="1" applyBorder="1" applyAlignment="1" applyProtection="1">
      <alignment horizontal="center" vertical="center"/>
      <protection locked="0"/>
    </xf>
    <xf numFmtId="1" fontId="17" fillId="4" borderId="5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3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9" fontId="12" fillId="3" borderId="44" xfId="0" applyNumberFormat="1" applyFont="1" applyFill="1" applyBorder="1" applyAlignment="1" applyProtection="1">
      <alignment horizontal="left" vertical="center"/>
      <protection locked="0"/>
    </xf>
    <xf numFmtId="49" fontId="12" fillId="3" borderId="20" xfId="0" applyNumberFormat="1" applyFont="1" applyFill="1" applyBorder="1" applyAlignment="1" applyProtection="1">
      <alignment horizontal="left" vertical="center"/>
      <protection locked="0"/>
    </xf>
    <xf numFmtId="0" fontId="12" fillId="0" borderId="2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8" fontId="4" fillId="0" borderId="14" xfId="0" applyNumberFormat="1" applyFont="1" applyBorder="1" applyAlignment="1" applyProtection="1">
      <alignment horizontal="center" vertical="center"/>
      <protection locked="0"/>
    </xf>
    <xf numFmtId="8" fontId="4" fillId="0" borderId="13" xfId="0" applyNumberFormat="1" applyFont="1" applyBorder="1" applyAlignment="1" applyProtection="1">
      <alignment horizontal="center" vertical="center"/>
      <protection locked="0"/>
    </xf>
    <xf numFmtId="8" fontId="4" fillId="0" borderId="9" xfId="0" applyNumberFormat="1" applyFont="1" applyBorder="1" applyAlignment="1" applyProtection="1">
      <alignment horizontal="center" vertical="center"/>
      <protection locked="0"/>
    </xf>
    <xf numFmtId="164" fontId="12" fillId="0" borderId="2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20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164" fontId="12" fillId="0" borderId="2" xfId="0" applyNumberFormat="1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8" fontId="4" fillId="0" borderId="14" xfId="0" applyNumberFormat="1" applyFont="1" applyBorder="1" applyAlignment="1">
      <alignment horizontal="center" vertical="center"/>
    </xf>
    <xf numFmtId="8" fontId="4" fillId="0" borderId="13" xfId="0" applyNumberFormat="1" applyFont="1" applyBorder="1" applyAlignment="1">
      <alignment horizontal="center" vertical="center"/>
    </xf>
    <xf numFmtId="8" fontId="4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69" fontId="9" fillId="0" borderId="4" xfId="0" applyNumberFormat="1" applyFont="1" applyBorder="1" applyAlignment="1">
      <alignment horizontal="center" vertical="center"/>
    </xf>
    <xf numFmtId="169" fontId="9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1" fontId="12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59" xfId="0" applyFont="1" applyFill="1" applyBorder="1" applyAlignment="1" applyProtection="1">
      <alignment horizontal="left" vertical="center"/>
      <protection locked="0"/>
    </xf>
    <xf numFmtId="0" fontId="20" fillId="4" borderId="46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6" xfId="0" applyFont="1" applyFill="1" applyBorder="1" applyAlignment="1" applyProtection="1">
      <alignment horizontal="left" vertical="center"/>
      <protection locked="0"/>
    </xf>
    <xf numFmtId="0" fontId="20" fillId="4" borderId="4" xfId="0" applyFont="1" applyFill="1" applyBorder="1" applyAlignment="1" applyProtection="1">
      <alignment horizontal="left" vertical="center"/>
      <protection locked="0"/>
    </xf>
    <xf numFmtId="169" fontId="20" fillId="4" borderId="4" xfId="0" applyNumberFormat="1" applyFont="1" applyFill="1" applyBorder="1" applyAlignment="1" applyProtection="1">
      <alignment horizontal="center" vertical="center"/>
      <protection locked="0"/>
    </xf>
    <xf numFmtId="169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left" vertical="center"/>
      <protection locked="0"/>
    </xf>
    <xf numFmtId="0" fontId="9" fillId="0" borderId="13" xfId="0" applyFont="1" applyFill="1" applyBorder="1" applyAlignment="1" applyProtection="1">
      <alignment horizontal="left" vertical="center"/>
      <protection locked="0"/>
    </xf>
    <xf numFmtId="0" fontId="9" fillId="0" borderId="33" xfId="0" applyFont="1" applyFill="1" applyBorder="1" applyAlignment="1" applyProtection="1">
      <alignment horizontal="left" vertical="center"/>
      <protection locked="0"/>
    </xf>
    <xf numFmtId="1" fontId="12" fillId="4" borderId="38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</cellXfs>
  <cellStyles count="13">
    <cellStyle name="Euro" xfId="1" xr:uid="{00000000-0005-0000-0000-000000000000}"/>
    <cellStyle name="Euro 2" xfId="8" xr:uid="{AE10471A-EA0E-498D-A5AA-690C03C70F94}"/>
    <cellStyle name="Euro 3" xfId="6" xr:uid="{20F8EB93-EFF8-4A6F-8CD9-2CBA419258B9}"/>
    <cellStyle name="Euro 4" xfId="3" xr:uid="{46C0FECC-91E7-4F72-93DE-A2921797C843}"/>
    <cellStyle name="Moeda" xfId="2" builtinId="4"/>
    <cellStyle name="Moeda 2" xfId="9" xr:uid="{11BC8444-4042-4E33-A901-ACD43E5F761C}"/>
    <cellStyle name="Moeda 2 2" xfId="12" xr:uid="{00718990-82BB-4B73-8434-387907BEC3B5}"/>
    <cellStyle name="Moeda 3" xfId="7" xr:uid="{B2B49763-9DC0-440C-8810-67C3CB215582}"/>
    <cellStyle name="Moeda 4" xfId="4" xr:uid="{EABD6DB4-0F56-429C-B31F-169A1026022C}"/>
    <cellStyle name="Moeda 5" xfId="10" xr:uid="{A4610C93-8A92-4D9B-9DD4-355C60C6D991}"/>
    <cellStyle name="Moeda 6" xfId="11" xr:uid="{41BFD314-EE2B-4DA7-A0B6-F4BEF9EE3B3D}"/>
    <cellStyle name="Normal" xfId="0" builtinId="0"/>
    <cellStyle name="Normal 2" xfId="5" xr:uid="{C070DE86-E2AB-47ED-9DB9-D8F519BAE9C3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</xdr:row>
      <xdr:rowOff>104775</xdr:rowOff>
    </xdr:from>
    <xdr:to>
      <xdr:col>15</xdr:col>
      <xdr:colOff>381000</xdr:colOff>
      <xdr:row>41</xdr:row>
      <xdr:rowOff>152400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2F8DF2-1742-467F-0926-288CA9141E09}"/>
            </a:ext>
          </a:extLst>
        </xdr:cNvPr>
        <xdr:cNvSpPr txBox="1"/>
      </xdr:nvSpPr>
      <xdr:spPr>
        <a:xfrm>
          <a:off x="571500" y="266700"/>
          <a:ext cx="8953500" cy="6524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/>
            <a:t>Cálculo da TMU: </a:t>
          </a:r>
        </a:p>
        <a:p>
          <a:endParaRPr lang="pt-PT" sz="1100"/>
        </a:p>
        <a:p>
          <a:r>
            <a:rPr lang="pt-PT" sz="1100"/>
            <a:t>A TMU aplica-se a operações urbanísticas em que não tenha ocorrido previamente obras de urbanização (ou liquidação da TMU no caso de operações de loteamento/alteração de loteamento). </a:t>
          </a:r>
        </a:p>
        <a:p>
          <a:endParaRPr lang="pt-PT" sz="1100"/>
        </a:p>
        <a:p>
          <a:r>
            <a:rPr lang="pt-PT" sz="1100"/>
            <a:t> Na tipologia, é necessário separar as áreas brutas de construção de um edifício consoante o uso a que se destinam e servem (por exemplo, um mesmo edifício pode ter usos distintos, por exemplo r/c de armazém e 1.º andar de habitação unifamiliar).  </a:t>
          </a:r>
        </a:p>
        <a:p>
          <a:endParaRPr lang="pt-PT" sz="1100"/>
        </a:p>
        <a:p>
          <a:r>
            <a:rPr lang="pt-PT" sz="1100"/>
            <a:t>No Índice de utilização – quociente entre área de construção e área de terreno é necessário preencher a área de terreno inserida em solo urbano (por exemplo, um terreno pode não ser todo inserido em solo urbano e ter uma área inserida em espaços florestais ou da Reserva Agrícola Nacional).  </a:t>
          </a:r>
        </a:p>
        <a:p>
          <a:endParaRPr lang="pt-PT" sz="1100"/>
        </a:p>
        <a:p>
          <a:r>
            <a:rPr lang="pt-PT" sz="1100"/>
            <a:t>Na localização, escolher a localização em que se insere a operação urbanística, conforme a lista disponível.  </a:t>
          </a:r>
        </a:p>
        <a:p>
          <a:endParaRPr lang="pt-PT" sz="1100"/>
        </a:p>
        <a:p>
          <a:r>
            <a:rPr lang="pt-PT" sz="1100"/>
            <a:t>Nas Necessidades de Infraestruturação, é necessário verificar, da lista, quais as infraestruturas que servem a frente do terreno da operação urbanística e, caso não estejam executadas, colocar “SIM”. Caso já estejam executadas, colocar “NÃO”. Para o estacionamento público considera-se sempre “NÃO”.  </a:t>
          </a:r>
        </a:p>
        <a:p>
          <a:endParaRPr lang="pt-PT" sz="1100"/>
        </a:p>
        <a:p>
          <a:endParaRPr lang="pt-PT" sz="1100"/>
        </a:p>
        <a:p>
          <a:r>
            <a:rPr lang="pt-PT" sz="1100" b="1"/>
            <a:t>Cálculo de caução:</a:t>
          </a:r>
        </a:p>
        <a:p>
          <a:endParaRPr lang="pt-PT" sz="1100"/>
        </a:p>
        <a:p>
          <a:r>
            <a:rPr lang="pt-PT" sz="1100"/>
            <a:t>A caução é calculada com base na projeção da mancha da construção na via pública, em todas as frentes do terreno aplicáveis. Não se aplica a muros de vedação nem muros de divisão. Não se aplica nas frentes do terreno confrontantes com a EN109.  </a:t>
          </a:r>
        </a:p>
        <a:p>
          <a:endParaRPr lang="pt-PT" sz="1100"/>
        </a:p>
        <a:p>
          <a:r>
            <a:rPr lang="pt-PT" sz="1100"/>
            <a:t>Considera-se todos os pavimentos existentes e seus materiais (estrada, passeio, lancil, ciclovia, estacionamento, em toutvenant, betuminoso, betonilha de cimento, pavê/ elementos pré-fabricados de betão, pedra natural) até ao eixo da via. </a:t>
          </a:r>
        </a:p>
        <a:p>
          <a:endParaRPr lang="pt-P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9</xdr:col>
      <xdr:colOff>714375</xdr:colOff>
      <xdr:row>4</xdr:row>
      <xdr:rowOff>47625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A41F9B8E-5041-4994-B2FD-873E163787BF}"/>
            </a:ext>
          </a:extLst>
        </xdr:cNvPr>
        <xdr:cNvSpPr>
          <a:spLocks noChangeShapeType="1"/>
        </xdr:cNvSpPr>
      </xdr:nvSpPr>
      <xdr:spPr bwMode="auto">
        <a:xfrm>
          <a:off x="190500" y="695325"/>
          <a:ext cx="56578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0</xdr:row>
      <xdr:rowOff>0</xdr:rowOff>
    </xdr:from>
    <xdr:to>
      <xdr:col>2</xdr:col>
      <xdr:colOff>209550</xdr:colOff>
      <xdr:row>4</xdr:row>
      <xdr:rowOff>85725</xdr:rowOff>
    </xdr:to>
    <xdr:pic>
      <xdr:nvPicPr>
        <xdr:cNvPr id="7" name="Picture 1" descr="logoMunVAGOS_PB">
          <a:extLst>
            <a:ext uri="{FF2B5EF4-FFF2-40B4-BE49-F238E27FC236}">
              <a16:creationId xmlns:a16="http://schemas.microsoft.com/office/drawing/2014/main" id="{5C5EFD26-66E8-42B3-802A-AA108E77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04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6</xdr:col>
      <xdr:colOff>800100</xdr:colOff>
      <xdr:row>4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B6BC735-9B68-4423-BF40-0ED65F80E772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8496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38100</xdr:rowOff>
    </xdr:from>
    <xdr:to>
      <xdr:col>1</xdr:col>
      <xdr:colOff>1676400</xdr:colOff>
      <xdr:row>4</xdr:row>
      <xdr:rowOff>114300</xdr:rowOff>
    </xdr:to>
    <xdr:pic>
      <xdr:nvPicPr>
        <xdr:cNvPr id="3" name="Picture 1" descr="logoMunVAGOS_PB">
          <a:extLst>
            <a:ext uri="{FF2B5EF4-FFF2-40B4-BE49-F238E27FC236}">
              <a16:creationId xmlns:a16="http://schemas.microsoft.com/office/drawing/2014/main" id="{6AF008F8-4D42-44EF-B36B-643BB0D1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6</xdr:col>
      <xdr:colOff>800100</xdr:colOff>
      <xdr:row>4</xdr:row>
      <xdr:rowOff>47625</xdr:rowOff>
    </xdr:to>
    <xdr:sp macro="" textlink="">
      <xdr:nvSpPr>
        <xdr:cNvPr id="1411" name="Line 2">
          <a:extLst>
            <a:ext uri="{FF2B5EF4-FFF2-40B4-BE49-F238E27FC236}">
              <a16:creationId xmlns:a16="http://schemas.microsoft.com/office/drawing/2014/main" id="{A8746C87-5A6F-476A-BB93-5EC00B8B8E48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8496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38100</xdr:rowOff>
    </xdr:from>
    <xdr:to>
      <xdr:col>1</xdr:col>
      <xdr:colOff>1676400</xdr:colOff>
      <xdr:row>4</xdr:row>
      <xdr:rowOff>114300</xdr:rowOff>
    </xdr:to>
    <xdr:pic>
      <xdr:nvPicPr>
        <xdr:cNvPr id="1412" name="Picture 1" descr="logoMunVAGOS_PB">
          <a:extLst>
            <a:ext uri="{FF2B5EF4-FFF2-40B4-BE49-F238E27FC236}">
              <a16:creationId xmlns:a16="http://schemas.microsoft.com/office/drawing/2014/main" id="{8E180F00-03FD-4234-9B89-A7B5E607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6</xdr:col>
      <xdr:colOff>800100</xdr:colOff>
      <xdr:row>4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040774A-D36F-4B9D-B74E-A51737809497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8496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38100</xdr:rowOff>
    </xdr:from>
    <xdr:to>
      <xdr:col>1</xdr:col>
      <xdr:colOff>1676400</xdr:colOff>
      <xdr:row>4</xdr:row>
      <xdr:rowOff>114300</xdr:rowOff>
    </xdr:to>
    <xdr:pic>
      <xdr:nvPicPr>
        <xdr:cNvPr id="3" name="Picture 1" descr="logoMunVAGOS_PB">
          <a:extLst>
            <a:ext uri="{FF2B5EF4-FFF2-40B4-BE49-F238E27FC236}">
              <a16:creationId xmlns:a16="http://schemas.microsoft.com/office/drawing/2014/main" id="{EB57B0D9-C973-4B8D-BFF8-FD436CA45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9</xdr:col>
      <xdr:colOff>47625</xdr:colOff>
      <xdr:row>4</xdr:row>
      <xdr:rowOff>47625</xdr:rowOff>
    </xdr:to>
    <xdr:sp macro="" textlink="">
      <xdr:nvSpPr>
        <xdr:cNvPr id="2373" name="Line 2">
          <a:extLst>
            <a:ext uri="{FF2B5EF4-FFF2-40B4-BE49-F238E27FC236}">
              <a16:creationId xmlns:a16="http://schemas.microsoft.com/office/drawing/2014/main" id="{32A72EC7-6B67-42CA-B6AA-1EF97D80E889}"/>
            </a:ext>
          </a:extLst>
        </xdr:cNvPr>
        <xdr:cNvSpPr>
          <a:spLocks noChangeShapeType="1"/>
        </xdr:cNvSpPr>
      </xdr:nvSpPr>
      <xdr:spPr bwMode="auto">
        <a:xfrm flipV="1">
          <a:off x="228600" y="695325"/>
          <a:ext cx="63150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0</xdr:rowOff>
    </xdr:from>
    <xdr:to>
      <xdr:col>3</xdr:col>
      <xdr:colOff>257175</xdr:colOff>
      <xdr:row>5</xdr:row>
      <xdr:rowOff>0</xdr:rowOff>
    </xdr:to>
    <xdr:pic>
      <xdr:nvPicPr>
        <xdr:cNvPr id="2374" name="Picture 1" descr="logoMunVAGOS_PB">
          <a:extLst>
            <a:ext uri="{FF2B5EF4-FFF2-40B4-BE49-F238E27FC236}">
              <a16:creationId xmlns:a16="http://schemas.microsoft.com/office/drawing/2014/main" id="{F986D3DB-3B79-42B5-A99C-4496AD39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1543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2ACB-3F67-459C-B82A-04D9054B53ED}">
  <dimension ref="A1"/>
  <sheetViews>
    <sheetView tabSelected="1" workbookViewId="0">
      <selection activeCell="S20" sqref="S20"/>
    </sheetView>
  </sheetViews>
  <sheetFormatPr defaultRowHeight="12.75" x14ac:dyDescent="0.2"/>
  <sheetData/>
  <sheetProtection algorithmName="SHA-512" hashValue="7C54o1y+SDPssBx9sjnAUBxGxN+XOzNVICIzZJp/sxNjGlyZEdVdVkrIwUrWC4FCUuX+uszerXQk9+7xL8G3Ww==" saltValue="EirKKs1pvpAHjJlxc4OPx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16318-4D62-4A74-A5B2-CC0868C05D94}">
  <dimension ref="A1:J27"/>
  <sheetViews>
    <sheetView workbookViewId="0">
      <selection activeCell="V19" sqref="V19"/>
    </sheetView>
  </sheetViews>
  <sheetFormatPr defaultRowHeight="12.75" x14ac:dyDescent="0.2"/>
  <cols>
    <col min="1" max="1" width="5.7109375" style="162" customWidth="1"/>
    <col min="2" max="2" width="12.85546875" style="162" customWidth="1"/>
    <col min="3" max="3" width="11.28515625" style="162" customWidth="1"/>
    <col min="4" max="4" width="11.7109375" style="162" customWidth="1"/>
    <col min="5" max="5" width="10.85546875" style="162" customWidth="1"/>
    <col min="6" max="6" width="4.28515625" style="162" customWidth="1"/>
    <col min="7" max="7" width="5" style="162" customWidth="1"/>
    <col min="8" max="8" width="4.42578125" style="162" bestFit="1" customWidth="1"/>
    <col min="9" max="9" width="8.42578125" style="162" bestFit="1" customWidth="1"/>
    <col min="10" max="10" width="10.28515625" style="162" bestFit="1" customWidth="1"/>
    <col min="11" max="16384" width="9.140625" style="162"/>
  </cols>
  <sheetData>
    <row r="1" spans="1:10" x14ac:dyDescent="0.2">
      <c r="A1" s="164"/>
      <c r="B1" s="164"/>
      <c r="C1" s="164"/>
      <c r="D1" s="164"/>
      <c r="E1" s="164"/>
      <c r="F1" s="164"/>
      <c r="G1" s="164"/>
      <c r="H1" s="164"/>
      <c r="I1" s="164"/>
      <c r="J1" s="164"/>
    </row>
    <row r="2" spans="1:10" x14ac:dyDescent="0.2">
      <c r="A2" s="164"/>
      <c r="B2" s="164"/>
      <c r="C2" s="164"/>
      <c r="D2" s="164"/>
      <c r="E2" s="164"/>
      <c r="F2" s="164"/>
      <c r="G2" s="164"/>
      <c r="H2" s="164"/>
      <c r="I2" s="164"/>
      <c r="J2" s="164"/>
    </row>
    <row r="3" spans="1:10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</row>
    <row r="4" spans="1:10" x14ac:dyDescent="0.2">
      <c r="A4" s="165"/>
      <c r="B4" s="165"/>
      <c r="C4" s="165"/>
      <c r="D4" s="165"/>
      <c r="E4" s="164"/>
      <c r="F4" s="164"/>
      <c r="G4" s="164"/>
      <c r="H4" s="164"/>
      <c r="I4" s="164"/>
      <c r="J4" s="164"/>
    </row>
    <row r="5" spans="1:10" x14ac:dyDescent="0.2">
      <c r="A5" s="215"/>
      <c r="B5" s="215"/>
      <c r="C5" s="215"/>
      <c r="D5" s="215"/>
      <c r="E5" s="215"/>
      <c r="F5" s="215"/>
      <c r="G5" s="215"/>
      <c r="H5" s="215"/>
      <c r="I5" s="215"/>
      <c r="J5" s="215"/>
    </row>
    <row r="6" spans="1:10" x14ac:dyDescent="0.2">
      <c r="A6" s="216" t="s">
        <v>31</v>
      </c>
      <c r="B6" s="216"/>
      <c r="C6" s="216"/>
      <c r="D6" s="216"/>
      <c r="E6" s="216"/>
      <c r="F6" s="216"/>
      <c r="G6" s="216"/>
      <c r="H6" s="216"/>
      <c r="I6" s="216"/>
      <c r="J6" s="216"/>
    </row>
    <row r="7" spans="1:10" x14ac:dyDescent="0.2">
      <c r="A7" s="217" t="s">
        <v>75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0" ht="13.5" thickBot="1" x14ac:dyDescent="0.25">
      <c r="A8" s="166"/>
      <c r="B8" s="166"/>
      <c r="C8" s="166"/>
      <c r="D8" s="166"/>
      <c r="E8" s="166"/>
      <c r="F8" s="166"/>
      <c r="G8" s="166"/>
      <c r="H8" s="166"/>
      <c r="I8" s="166"/>
      <c r="J8" s="166"/>
    </row>
    <row r="9" spans="1:10" x14ac:dyDescent="0.2">
      <c r="A9" s="218" t="s">
        <v>32</v>
      </c>
      <c r="B9" s="219"/>
      <c r="C9" s="219"/>
      <c r="D9" s="219"/>
      <c r="E9" s="219"/>
      <c r="F9" s="219"/>
      <c r="G9" s="219"/>
      <c r="H9" s="219"/>
      <c r="I9" s="219"/>
      <c r="J9" s="220"/>
    </row>
    <row r="10" spans="1:10" x14ac:dyDescent="0.2">
      <c r="A10" s="221" t="s">
        <v>33</v>
      </c>
      <c r="B10" s="222"/>
      <c r="C10" s="288"/>
      <c r="D10" s="288"/>
      <c r="E10" s="288"/>
      <c r="F10" s="288"/>
      <c r="G10" s="288"/>
      <c r="H10" s="288"/>
      <c r="I10" s="288"/>
      <c r="J10" s="289"/>
    </row>
    <row r="11" spans="1:10" x14ac:dyDescent="0.2">
      <c r="A11" s="223" t="s">
        <v>34</v>
      </c>
      <c r="B11" s="224"/>
      <c r="C11" s="224"/>
      <c r="D11" s="290"/>
      <c r="E11" s="290"/>
      <c r="F11" s="290"/>
      <c r="G11" s="290"/>
      <c r="H11" s="290"/>
      <c r="I11" s="290"/>
      <c r="J11" s="291"/>
    </row>
    <row r="12" spans="1:10" x14ac:dyDescent="0.2">
      <c r="A12" s="223" t="s">
        <v>61</v>
      </c>
      <c r="B12" s="224"/>
      <c r="C12" s="290"/>
      <c r="D12" s="290"/>
      <c r="E12" s="290"/>
      <c r="F12" s="290"/>
      <c r="G12" s="290"/>
      <c r="H12" s="290"/>
      <c r="I12" s="290"/>
      <c r="J12" s="291"/>
    </row>
    <row r="13" spans="1:10" ht="13.5" thickBot="1" x14ac:dyDescent="0.25">
      <c r="A13" s="167" t="s">
        <v>36</v>
      </c>
      <c r="B13" s="292"/>
      <c r="C13" s="292"/>
      <c r="D13" s="292"/>
      <c r="E13" s="292"/>
      <c r="F13" s="292"/>
      <c r="G13" s="168" t="s">
        <v>40</v>
      </c>
      <c r="H13" s="293"/>
      <c r="I13" s="293"/>
      <c r="J13" s="294"/>
    </row>
    <row r="14" spans="1:10" ht="13.5" thickBot="1" x14ac:dyDescent="0.25">
      <c r="A14" s="165"/>
      <c r="B14" s="165"/>
      <c r="C14" s="165"/>
      <c r="D14" s="165"/>
      <c r="E14" s="165"/>
      <c r="F14" s="165"/>
      <c r="G14" s="165"/>
      <c r="H14" s="165"/>
      <c r="I14" s="164"/>
      <c r="J14" s="164"/>
    </row>
    <row r="15" spans="1:10" ht="13.5" thickBot="1" x14ac:dyDescent="0.25">
      <c r="A15" s="194" t="s">
        <v>65</v>
      </c>
      <c r="B15" s="195"/>
      <c r="C15" s="195"/>
      <c r="D15" s="195"/>
      <c r="E15" s="195"/>
      <c r="F15" s="195"/>
      <c r="G15" s="195"/>
      <c r="H15" s="195"/>
      <c r="I15" s="195"/>
      <c r="J15" s="196"/>
    </row>
    <row r="16" spans="1:10" ht="13.5" thickBot="1" x14ac:dyDescent="0.25">
      <c r="A16" s="169"/>
      <c r="B16" s="170"/>
      <c r="C16" s="170"/>
      <c r="D16" s="169"/>
      <c r="E16" s="171"/>
      <c r="F16" s="171"/>
      <c r="G16" s="171"/>
      <c r="H16" s="171"/>
      <c r="I16" s="172"/>
      <c r="J16" s="173"/>
    </row>
    <row r="17" spans="1:10" ht="12.75" customHeight="1" x14ac:dyDescent="0.2">
      <c r="A17" s="197" t="s">
        <v>62</v>
      </c>
      <c r="B17" s="198"/>
      <c r="C17" s="198"/>
      <c r="D17" s="198"/>
      <c r="E17" s="175" t="s">
        <v>63</v>
      </c>
      <c r="F17" s="199" t="s">
        <v>66</v>
      </c>
      <c r="G17" s="199"/>
      <c r="H17" s="199"/>
      <c r="I17" s="199"/>
      <c r="J17" s="200"/>
    </row>
    <row r="18" spans="1:10" x14ac:dyDescent="0.2">
      <c r="A18" s="176" t="s">
        <v>67</v>
      </c>
      <c r="B18" s="177"/>
      <c r="C18" s="177"/>
      <c r="D18" s="178"/>
      <c r="E18" s="163">
        <v>30</v>
      </c>
      <c r="F18" s="201">
        <f>VLOOKUP(F17,A18:E19,5,FALSE)</f>
        <v>30</v>
      </c>
      <c r="G18" s="201"/>
      <c r="H18" s="201"/>
      <c r="I18" s="201"/>
      <c r="J18" s="202"/>
    </row>
    <row r="19" spans="1:10" ht="13.5" thickBot="1" x14ac:dyDescent="0.25">
      <c r="A19" s="179" t="s">
        <v>66</v>
      </c>
      <c r="B19" s="180"/>
      <c r="C19" s="180"/>
      <c r="D19" s="181"/>
      <c r="E19" s="182">
        <v>30</v>
      </c>
      <c r="F19" s="203"/>
      <c r="G19" s="203"/>
      <c r="H19" s="203"/>
      <c r="I19" s="203"/>
      <c r="J19" s="204"/>
    </row>
    <row r="20" spans="1:10" ht="13.5" thickBot="1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</row>
    <row r="21" spans="1:10" ht="24" x14ac:dyDescent="0.2">
      <c r="A21" s="205" t="s">
        <v>62</v>
      </c>
      <c r="B21" s="206"/>
      <c r="C21" s="206"/>
      <c r="D21" s="207"/>
      <c r="E21" s="208" t="s">
        <v>68</v>
      </c>
      <c r="F21" s="206"/>
      <c r="G21" s="206"/>
      <c r="H21" s="207"/>
      <c r="I21" s="174" t="s">
        <v>69</v>
      </c>
      <c r="J21" s="183" t="s">
        <v>64</v>
      </c>
    </row>
    <row r="22" spans="1:10" ht="12.75" customHeight="1" x14ac:dyDescent="0.2">
      <c r="A22" s="188" t="s">
        <v>70</v>
      </c>
      <c r="B22" s="189"/>
      <c r="C22" s="189"/>
      <c r="D22" s="190"/>
      <c r="E22" s="191">
        <v>0</v>
      </c>
      <c r="F22" s="192"/>
      <c r="G22" s="192"/>
      <c r="H22" s="193"/>
      <c r="I22" s="163">
        <v>27.6</v>
      </c>
      <c r="J22" s="184">
        <f>E22*I22</f>
        <v>0</v>
      </c>
    </row>
    <row r="23" spans="1:10" ht="12.75" customHeight="1" x14ac:dyDescent="0.2">
      <c r="A23" s="188" t="s">
        <v>71</v>
      </c>
      <c r="B23" s="189"/>
      <c r="C23" s="189"/>
      <c r="D23" s="190"/>
      <c r="E23" s="191">
        <v>0</v>
      </c>
      <c r="F23" s="192"/>
      <c r="G23" s="192"/>
      <c r="H23" s="193"/>
      <c r="I23" s="163">
        <v>11.05</v>
      </c>
      <c r="J23" s="184">
        <f>E23*I23</f>
        <v>0</v>
      </c>
    </row>
    <row r="24" spans="1:10" ht="13.5" customHeight="1" thickBot="1" x14ac:dyDescent="0.25">
      <c r="A24" s="209" t="s">
        <v>72</v>
      </c>
      <c r="B24" s="210"/>
      <c r="C24" s="210"/>
      <c r="D24" s="211"/>
      <c r="E24" s="212">
        <v>0</v>
      </c>
      <c r="F24" s="213"/>
      <c r="G24" s="213"/>
      <c r="H24" s="214"/>
      <c r="I24" s="182">
        <v>2.8</v>
      </c>
      <c r="J24" s="185">
        <f>E24*I24</f>
        <v>0</v>
      </c>
    </row>
    <row r="25" spans="1:10" ht="13.5" thickBot="1" x14ac:dyDescent="0.25">
      <c r="A25" s="170"/>
      <c r="B25" s="170"/>
      <c r="C25" s="170"/>
      <c r="D25" s="170"/>
      <c r="E25" s="170"/>
      <c r="F25" s="170"/>
      <c r="G25" s="170"/>
      <c r="H25" s="170"/>
      <c r="I25" s="170"/>
      <c r="J25" s="170"/>
    </row>
    <row r="26" spans="1:10" ht="13.5" thickBot="1" x14ac:dyDescent="0.25">
      <c r="A26" s="170"/>
      <c r="B26" s="170"/>
      <c r="C26" s="170"/>
      <c r="D26" s="170"/>
      <c r="E26" s="170"/>
      <c r="F26" s="170"/>
      <c r="G26" s="170"/>
      <c r="H26" s="170"/>
      <c r="I26" s="170"/>
      <c r="J26" s="186" t="s">
        <v>73</v>
      </c>
    </row>
    <row r="27" spans="1:10" ht="13.5" thickBot="1" x14ac:dyDescent="0.25">
      <c r="A27" s="170"/>
      <c r="B27" s="170"/>
      <c r="C27" s="170"/>
      <c r="D27" s="170"/>
      <c r="E27" s="170"/>
      <c r="F27" s="170"/>
      <c r="G27" s="170"/>
      <c r="H27" s="170"/>
      <c r="I27" s="170"/>
      <c r="J27" s="187">
        <f>J22+J23+J24+F18</f>
        <v>30</v>
      </c>
    </row>
  </sheetData>
  <mergeCells count="24">
    <mergeCell ref="A23:D23"/>
    <mergeCell ref="E23:H23"/>
    <mergeCell ref="A24:D24"/>
    <mergeCell ref="E24:H24"/>
    <mergeCell ref="A5:J5"/>
    <mergeCell ref="A6:J6"/>
    <mergeCell ref="A7:J7"/>
    <mergeCell ref="A9:J9"/>
    <mergeCell ref="A10:B10"/>
    <mergeCell ref="C10:J10"/>
    <mergeCell ref="A11:C11"/>
    <mergeCell ref="D11:J11"/>
    <mergeCell ref="A12:B12"/>
    <mergeCell ref="C12:J12"/>
    <mergeCell ref="B13:F13"/>
    <mergeCell ref="H13:J13"/>
    <mergeCell ref="A22:D22"/>
    <mergeCell ref="E22:H22"/>
    <mergeCell ref="A15:J15"/>
    <mergeCell ref="A17:D17"/>
    <mergeCell ref="F17:J17"/>
    <mergeCell ref="F18:J19"/>
    <mergeCell ref="A21:D21"/>
    <mergeCell ref="E21:H21"/>
  </mergeCells>
  <dataValidations count="1">
    <dataValidation type="list" showInputMessage="1" showErrorMessage="1" sqref="F17:J17" xr:uid="{C8823B42-9D83-46BB-A584-956208AD8B84}">
      <formula1>$B$18:$B$19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7D37-86B4-4792-A578-4D21F211B550}">
  <dimension ref="A1:H60"/>
  <sheetViews>
    <sheetView topLeftCell="A25" zoomScaleNormal="100" workbookViewId="0">
      <selection activeCell="G21" sqref="G21"/>
    </sheetView>
  </sheetViews>
  <sheetFormatPr defaultColWidth="17.28515625" defaultRowHeight="15" customHeight="1" x14ac:dyDescent="0.25"/>
  <cols>
    <col min="1" max="1" width="3.85546875" style="1" customWidth="1"/>
    <col min="2" max="2" width="55.140625" style="1" customWidth="1"/>
    <col min="3" max="3" width="22.5703125" style="2" customWidth="1"/>
    <col min="4" max="4" width="12.140625" style="2" customWidth="1"/>
    <col min="5" max="5" width="13.28515625" style="1" customWidth="1"/>
    <col min="6" max="6" width="17.140625" style="1" customWidth="1"/>
    <col min="7" max="8" width="12.140625" style="1" customWidth="1"/>
    <col min="9" max="9" width="17.28515625" style="1"/>
    <col min="10" max="10" width="36.28515625" style="1" bestFit="1" customWidth="1"/>
    <col min="11" max="16384" width="17.28515625" style="1"/>
  </cols>
  <sheetData>
    <row r="1" spans="1:8" ht="15" customHeight="1" x14ac:dyDescent="0.25">
      <c r="A1"/>
      <c r="B1"/>
      <c r="C1"/>
      <c r="D1"/>
      <c r="E1"/>
      <c r="F1"/>
      <c r="G1"/>
      <c r="H1"/>
    </row>
    <row r="2" spans="1:8" ht="15" customHeight="1" x14ac:dyDescent="0.25">
      <c r="A2"/>
      <c r="B2"/>
      <c r="C2"/>
      <c r="D2"/>
      <c r="E2"/>
      <c r="F2"/>
      <c r="G2"/>
      <c r="H2"/>
    </row>
    <row r="3" spans="1:8" ht="15" customHeight="1" x14ac:dyDescent="0.25">
      <c r="A3"/>
      <c r="B3"/>
      <c r="C3"/>
      <c r="D3"/>
      <c r="E3"/>
      <c r="F3"/>
      <c r="G3"/>
      <c r="H3"/>
    </row>
    <row r="4" spans="1:8" ht="15" customHeight="1" x14ac:dyDescent="0.25">
      <c r="A4" s="7"/>
      <c r="B4"/>
      <c r="C4"/>
      <c r="D4"/>
      <c r="E4"/>
      <c r="F4"/>
      <c r="G4"/>
      <c r="H4"/>
    </row>
    <row r="5" spans="1:8" ht="15" customHeight="1" x14ac:dyDescent="0.25">
      <c r="A5" s="237"/>
      <c r="B5" s="237"/>
      <c r="C5" s="237"/>
      <c r="D5" s="237"/>
      <c r="E5" s="237"/>
      <c r="F5" s="237"/>
      <c r="G5" s="237"/>
      <c r="H5" s="4"/>
    </row>
    <row r="6" spans="1:8" ht="15" customHeight="1" x14ac:dyDescent="0.25">
      <c r="A6" s="238" t="s">
        <v>31</v>
      </c>
      <c r="B6" s="238"/>
      <c r="C6" s="238"/>
      <c r="D6" s="238"/>
      <c r="E6" s="238"/>
      <c r="F6" s="238"/>
      <c r="G6" s="238"/>
      <c r="H6" s="4"/>
    </row>
    <row r="7" spans="1:8" ht="15" customHeight="1" x14ac:dyDescent="0.25">
      <c r="A7" s="239" t="s">
        <v>78</v>
      </c>
      <c r="B7" s="239"/>
      <c r="C7" s="239"/>
      <c r="D7" s="239"/>
      <c r="E7" s="239"/>
      <c r="F7" s="239"/>
      <c r="G7" s="239"/>
      <c r="H7" s="4"/>
    </row>
    <row r="8" spans="1:8" ht="9" customHeight="1" thickBot="1" x14ac:dyDescent="0.3">
      <c r="A8" s="8"/>
      <c r="B8" s="8"/>
      <c r="C8" s="8"/>
      <c r="D8" s="8"/>
      <c r="E8" s="8"/>
      <c r="F8" s="8"/>
      <c r="G8" s="8"/>
      <c r="H8" s="4"/>
    </row>
    <row r="9" spans="1:8" ht="15" customHeight="1" x14ac:dyDescent="0.25">
      <c r="A9" s="18"/>
      <c r="B9" s="240" t="s">
        <v>32</v>
      </c>
      <c r="C9" s="241"/>
      <c r="D9" s="241"/>
      <c r="E9" s="241"/>
      <c r="F9" s="241"/>
      <c r="G9" s="242"/>
      <c r="H9" s="4"/>
    </row>
    <row r="10" spans="1:8" ht="15.75" x14ac:dyDescent="0.25">
      <c r="A10" s="17"/>
      <c r="B10" s="66" t="s">
        <v>33</v>
      </c>
      <c r="C10" s="295">
        <f>TL!C10</f>
        <v>0</v>
      </c>
      <c r="D10" s="296"/>
      <c r="E10" s="296"/>
      <c r="F10" s="296"/>
      <c r="G10" s="297"/>
      <c r="H10" s="4"/>
    </row>
    <row r="11" spans="1:8" ht="15.75" x14ac:dyDescent="0.25">
      <c r="A11" s="10"/>
      <c r="B11" s="66" t="s">
        <v>34</v>
      </c>
      <c r="C11" s="295">
        <f>TL!D11</f>
        <v>0</v>
      </c>
      <c r="D11" s="296"/>
      <c r="E11" s="296"/>
      <c r="F11" s="296"/>
      <c r="G11" s="297"/>
      <c r="H11" s="4"/>
    </row>
    <row r="12" spans="1:8" ht="15.75" x14ac:dyDescent="0.25">
      <c r="A12" s="10"/>
      <c r="B12" s="66" t="s">
        <v>35</v>
      </c>
      <c r="C12" s="295">
        <f>TL!C12</f>
        <v>0</v>
      </c>
      <c r="D12" s="296"/>
      <c r="E12" s="296"/>
      <c r="F12" s="296"/>
      <c r="G12" s="297"/>
      <c r="H12" s="4"/>
    </row>
    <row r="13" spans="1:8" ht="15.75" x14ac:dyDescent="0.25">
      <c r="A13" s="10"/>
      <c r="B13" s="66" t="s">
        <v>36</v>
      </c>
      <c r="C13" s="295">
        <f>TL!B13</f>
        <v>0</v>
      </c>
      <c r="D13" s="296"/>
      <c r="E13" s="296"/>
      <c r="F13" s="296"/>
      <c r="G13" s="297"/>
      <c r="H13" s="4"/>
    </row>
    <row r="14" spans="1:8" ht="21" customHeight="1" thickBot="1" x14ac:dyDescent="0.3">
      <c r="A14" s="10"/>
      <c r="B14" s="52" t="s">
        <v>49</v>
      </c>
      <c r="C14" s="226" t="s">
        <v>41</v>
      </c>
      <c r="D14" s="227"/>
      <c r="E14" s="227"/>
      <c r="F14" s="227"/>
      <c r="G14" s="228"/>
      <c r="H14" s="6"/>
    </row>
    <row r="15" spans="1:8" ht="8.25" customHeight="1" thickBot="1" x14ac:dyDescent="0.3"/>
    <row r="16" spans="1:8" ht="21.75" customHeight="1" x14ac:dyDescent="0.25">
      <c r="B16" s="89" t="s">
        <v>52</v>
      </c>
      <c r="C16" s="69" t="s">
        <v>53</v>
      </c>
      <c r="E16" s="21"/>
      <c r="F16" s="21"/>
      <c r="G16" s="21"/>
    </row>
    <row r="17" spans="2:7" ht="15.75" x14ac:dyDescent="0.25">
      <c r="B17" s="90" t="s">
        <v>1</v>
      </c>
      <c r="C17" s="91">
        <v>0</v>
      </c>
      <c r="E17" s="21"/>
      <c r="F17" s="21"/>
      <c r="G17" s="21"/>
    </row>
    <row r="18" spans="2:7" ht="15.75" x14ac:dyDescent="0.25">
      <c r="B18" s="92" t="s">
        <v>2</v>
      </c>
      <c r="C18" s="84">
        <v>0</v>
      </c>
      <c r="E18" s="21"/>
      <c r="F18" s="21"/>
      <c r="G18" s="21"/>
    </row>
    <row r="19" spans="2:7" ht="15.75" x14ac:dyDescent="0.25">
      <c r="B19" s="92" t="s">
        <v>28</v>
      </c>
      <c r="C19" s="84">
        <v>0</v>
      </c>
      <c r="E19" s="21"/>
      <c r="F19" s="21"/>
      <c r="G19" s="21"/>
    </row>
    <row r="20" spans="2:7" ht="15.75" x14ac:dyDescent="0.25">
      <c r="B20" s="92" t="s">
        <v>29</v>
      </c>
      <c r="C20" s="84">
        <v>0</v>
      </c>
      <c r="E20" s="21"/>
      <c r="F20" s="21"/>
      <c r="G20" s="21"/>
    </row>
    <row r="21" spans="2:7" ht="15.75" x14ac:dyDescent="0.25">
      <c r="B21" s="92" t="s">
        <v>55</v>
      </c>
      <c r="C21" s="71">
        <v>0</v>
      </c>
      <c r="E21" s="21"/>
      <c r="F21" s="21"/>
      <c r="G21" s="21"/>
    </row>
    <row r="22" spans="2:7" ht="16.5" thickBot="1" x14ac:dyDescent="0.3">
      <c r="B22" s="93" t="s">
        <v>56</v>
      </c>
      <c r="C22" s="94">
        <v>0</v>
      </c>
      <c r="E22" s="21"/>
      <c r="F22" s="21"/>
      <c r="G22" s="21"/>
    </row>
    <row r="23" spans="2:7" ht="9" customHeight="1" thickBot="1" x14ac:dyDescent="0.3">
      <c r="B23" s="21"/>
      <c r="C23" s="26"/>
      <c r="D23" s="26"/>
      <c r="E23" s="21"/>
      <c r="F23" s="21"/>
      <c r="G23" s="21"/>
    </row>
    <row r="24" spans="2:7" ht="36" customHeight="1" x14ac:dyDescent="0.25">
      <c r="B24" s="95" t="s">
        <v>22</v>
      </c>
      <c r="C24" s="87" t="s">
        <v>3</v>
      </c>
      <c r="D24" s="21"/>
      <c r="E24" s="21"/>
      <c r="F24" s="21"/>
      <c r="G24" s="21"/>
    </row>
    <row r="25" spans="2:7" ht="24.95" customHeight="1" x14ac:dyDescent="0.25">
      <c r="B25" s="70" t="s">
        <v>54</v>
      </c>
      <c r="C25" s="88">
        <f>SUM(C17:C22)</f>
        <v>0</v>
      </c>
      <c r="D25" s="21"/>
      <c r="E25" s="21"/>
      <c r="F25" s="21"/>
      <c r="G25" s="21"/>
    </row>
    <row r="26" spans="2:7" ht="32.25" customHeight="1" thickBot="1" x14ac:dyDescent="0.3">
      <c r="B26" s="72" t="s">
        <v>51</v>
      </c>
      <c r="C26" s="73">
        <v>0</v>
      </c>
      <c r="D26" s="21"/>
      <c r="E26" s="21"/>
      <c r="F26" s="21"/>
      <c r="G26" s="21"/>
    </row>
    <row r="27" spans="2:7" ht="9" customHeight="1" thickBot="1" x14ac:dyDescent="0.3">
      <c r="B27" s="21"/>
      <c r="C27" s="26"/>
      <c r="D27" s="26"/>
      <c r="E27" s="21"/>
      <c r="F27" s="21"/>
      <c r="G27" s="21"/>
    </row>
    <row r="28" spans="2:7" ht="21.75" customHeight="1" x14ac:dyDescent="0.25">
      <c r="B28" s="89" t="s">
        <v>76</v>
      </c>
      <c r="C28" s="69" t="s">
        <v>53</v>
      </c>
      <c r="E28" s="21"/>
      <c r="F28" s="21"/>
      <c r="G28" s="21"/>
    </row>
    <row r="29" spans="2:7" ht="15.75" x14ac:dyDescent="0.25">
      <c r="B29" s="90" t="s">
        <v>1</v>
      </c>
      <c r="C29" s="91">
        <v>0</v>
      </c>
      <c r="E29" s="21"/>
      <c r="F29" s="21"/>
      <c r="G29" s="21"/>
    </row>
    <row r="30" spans="2:7" ht="15.75" x14ac:dyDescent="0.25">
      <c r="B30" s="92" t="s">
        <v>2</v>
      </c>
      <c r="C30" s="84">
        <v>0</v>
      </c>
      <c r="E30" s="21"/>
      <c r="F30" s="21"/>
      <c r="G30" s="21"/>
    </row>
    <row r="31" spans="2:7" ht="15.75" x14ac:dyDescent="0.25">
      <c r="B31" s="92" t="s">
        <v>28</v>
      </c>
      <c r="C31" s="84">
        <v>0</v>
      </c>
      <c r="E31" s="21"/>
      <c r="F31" s="21"/>
      <c r="G31" s="21"/>
    </row>
    <row r="32" spans="2:7" ht="15.75" x14ac:dyDescent="0.25">
      <c r="B32" s="92" t="s">
        <v>29</v>
      </c>
      <c r="C32" s="84">
        <v>0</v>
      </c>
      <c r="E32" s="21"/>
      <c r="F32" s="21"/>
      <c r="G32" s="21"/>
    </row>
    <row r="33" spans="1:7" ht="15.75" x14ac:dyDescent="0.25">
      <c r="B33" s="92" t="s">
        <v>55</v>
      </c>
      <c r="C33" s="71">
        <v>0</v>
      </c>
      <c r="E33" s="21"/>
      <c r="F33" s="21"/>
      <c r="G33" s="21"/>
    </row>
    <row r="34" spans="1:7" ht="16.5" thickBot="1" x14ac:dyDescent="0.3">
      <c r="B34" s="93" t="s">
        <v>56</v>
      </c>
      <c r="C34" s="94">
        <v>0</v>
      </c>
      <c r="E34" s="21"/>
      <c r="F34" s="21"/>
      <c r="G34" s="21"/>
    </row>
    <row r="35" spans="1:7" ht="9" customHeight="1" thickBot="1" x14ac:dyDescent="0.3">
      <c r="B35" s="21"/>
      <c r="C35" s="26"/>
      <c r="D35" s="26"/>
      <c r="E35" s="21"/>
      <c r="F35" s="21"/>
      <c r="G35" s="21"/>
    </row>
    <row r="36" spans="1:7" ht="36" customHeight="1" x14ac:dyDescent="0.25">
      <c r="B36" s="95" t="s">
        <v>22</v>
      </c>
      <c r="C36" s="87" t="s">
        <v>3</v>
      </c>
      <c r="D36" s="21"/>
      <c r="E36" s="21"/>
      <c r="F36" s="21"/>
      <c r="G36" s="21"/>
    </row>
    <row r="37" spans="1:7" ht="24.95" customHeight="1" x14ac:dyDescent="0.25">
      <c r="B37" s="70" t="s">
        <v>77</v>
      </c>
      <c r="C37" s="298">
        <v>0</v>
      </c>
      <c r="D37" s="21"/>
      <c r="E37" s="21"/>
      <c r="F37" s="21"/>
      <c r="G37" s="21"/>
    </row>
    <row r="38" spans="1:7" ht="32.25" customHeight="1" thickBot="1" x14ac:dyDescent="0.3">
      <c r="B38" s="72" t="s">
        <v>48</v>
      </c>
      <c r="C38" s="73">
        <v>0</v>
      </c>
      <c r="D38" s="21"/>
      <c r="E38" s="21"/>
      <c r="F38" s="21"/>
      <c r="G38" s="21"/>
    </row>
    <row r="39" spans="1:7" ht="9" customHeight="1" thickBot="1" x14ac:dyDescent="0.3">
      <c r="B39" s="21"/>
      <c r="C39" s="26"/>
      <c r="D39" s="26"/>
      <c r="E39" s="21"/>
      <c r="F39" s="21"/>
      <c r="G39" s="21"/>
    </row>
    <row r="40" spans="1:7" ht="15.75" x14ac:dyDescent="0.25">
      <c r="B40" s="74" t="s">
        <v>8</v>
      </c>
      <c r="C40" s="75"/>
      <c r="D40" s="76" t="s">
        <v>9</v>
      </c>
      <c r="E40" s="229" t="s">
        <v>45</v>
      </c>
      <c r="F40" s="230"/>
      <c r="G40" s="21"/>
    </row>
    <row r="41" spans="1:7" ht="15.75" x14ac:dyDescent="0.25">
      <c r="B41" s="77" t="s">
        <v>57</v>
      </c>
      <c r="C41" s="151"/>
      <c r="D41" s="152">
        <v>0.5</v>
      </c>
      <c r="E41" s="231">
        <f>VLOOKUP(E40,B41:D46,3,FALSE)</f>
        <v>0.5</v>
      </c>
      <c r="F41" s="232"/>
      <c r="G41" s="21"/>
    </row>
    <row r="42" spans="1:7" ht="15.75" x14ac:dyDescent="0.25">
      <c r="B42" s="77" t="s">
        <v>58</v>
      </c>
      <c r="C42" s="151"/>
      <c r="D42" s="152">
        <v>0.5</v>
      </c>
      <c r="E42" s="233"/>
      <c r="F42" s="234"/>
      <c r="G42" s="21"/>
    </row>
    <row r="43" spans="1:7" ht="15.75" x14ac:dyDescent="0.25">
      <c r="A43" s="40"/>
      <c r="B43" s="77" t="s">
        <v>45</v>
      </c>
      <c r="C43" s="151"/>
      <c r="D43" s="152">
        <v>0.5</v>
      </c>
      <c r="E43" s="233"/>
      <c r="F43" s="234"/>
      <c r="G43" s="21"/>
    </row>
    <row r="44" spans="1:7" ht="15.75" x14ac:dyDescent="0.25">
      <c r="B44" s="77" t="s">
        <v>59</v>
      </c>
      <c r="C44" s="151"/>
      <c r="D44" s="152">
        <v>0.5</v>
      </c>
      <c r="E44" s="233"/>
      <c r="F44" s="234"/>
      <c r="G44" s="21"/>
    </row>
    <row r="45" spans="1:7" ht="15.75" x14ac:dyDescent="0.25">
      <c r="B45" s="77" t="s">
        <v>60</v>
      </c>
      <c r="C45" s="151"/>
      <c r="D45" s="152">
        <v>0.4</v>
      </c>
      <c r="E45" s="233"/>
      <c r="F45" s="234"/>
      <c r="G45" s="21"/>
    </row>
    <row r="46" spans="1:7" ht="16.5" thickBot="1" x14ac:dyDescent="0.3">
      <c r="B46" s="78" t="s">
        <v>30</v>
      </c>
      <c r="C46" s="79"/>
      <c r="D46" s="80">
        <v>0.9</v>
      </c>
      <c r="E46" s="235"/>
      <c r="F46" s="236"/>
      <c r="G46" s="21"/>
    </row>
    <row r="47" spans="1:7" ht="9.75" customHeight="1" thickBot="1" x14ac:dyDescent="0.3">
      <c r="B47" s="21"/>
      <c r="C47" s="26"/>
      <c r="D47" s="26"/>
      <c r="E47" s="21"/>
      <c r="F47" s="21"/>
      <c r="G47" s="21"/>
    </row>
    <row r="48" spans="1:7" ht="30" x14ac:dyDescent="0.25">
      <c r="B48" s="81" t="s">
        <v>50</v>
      </c>
      <c r="C48" s="82" t="s">
        <v>10</v>
      </c>
      <c r="D48" s="83" t="s">
        <v>25</v>
      </c>
      <c r="E48" s="21"/>
      <c r="F48" s="21"/>
      <c r="G48" s="21"/>
    </row>
    <row r="49" spans="2:8" ht="15.75" x14ac:dyDescent="0.25">
      <c r="B49" s="96" t="s">
        <v>11</v>
      </c>
      <c r="C49" s="97">
        <v>0.2</v>
      </c>
      <c r="D49" s="84" t="s">
        <v>20</v>
      </c>
      <c r="E49" s="21"/>
      <c r="F49" s="21"/>
      <c r="G49" s="21"/>
      <c r="H49" s="3" t="s">
        <v>19</v>
      </c>
    </row>
    <row r="50" spans="2:8" ht="15.75" x14ac:dyDescent="0.25">
      <c r="B50" s="96" t="s">
        <v>12</v>
      </c>
      <c r="C50" s="97">
        <v>0.1</v>
      </c>
      <c r="D50" s="84" t="s">
        <v>20</v>
      </c>
      <c r="E50" s="21"/>
      <c r="F50" s="21"/>
      <c r="G50" s="21"/>
      <c r="H50" s="3" t="s">
        <v>20</v>
      </c>
    </row>
    <row r="51" spans="2:8" ht="15.75" x14ac:dyDescent="0.25">
      <c r="B51" s="96" t="s">
        <v>13</v>
      </c>
      <c r="C51" s="97">
        <v>0.15</v>
      </c>
      <c r="D51" s="71" t="s">
        <v>20</v>
      </c>
      <c r="E51" s="21"/>
      <c r="F51" s="21"/>
      <c r="G51" s="21"/>
      <c r="H51" s="3"/>
    </row>
    <row r="52" spans="2:8" ht="15.75" x14ac:dyDescent="0.25">
      <c r="B52" s="96" t="s">
        <v>14</v>
      </c>
      <c r="C52" s="97">
        <v>0.2</v>
      </c>
      <c r="D52" s="84" t="s">
        <v>20</v>
      </c>
      <c r="E52" s="21"/>
      <c r="F52" s="21"/>
      <c r="G52" s="21"/>
    </row>
    <row r="53" spans="2:8" ht="15.75" x14ac:dyDescent="0.25">
      <c r="B53" s="96" t="s">
        <v>15</v>
      </c>
      <c r="C53" s="97">
        <v>0.2</v>
      </c>
      <c r="D53" s="84" t="s">
        <v>20</v>
      </c>
      <c r="E53" s="21"/>
      <c r="F53" s="21"/>
      <c r="G53" s="21"/>
    </row>
    <row r="54" spans="2:8" ht="15.75" x14ac:dyDescent="0.25">
      <c r="B54" s="98" t="s">
        <v>16</v>
      </c>
      <c r="C54" s="22">
        <v>0.15</v>
      </c>
      <c r="D54" s="84" t="s">
        <v>20</v>
      </c>
      <c r="E54" s="21"/>
      <c r="F54" s="21"/>
      <c r="G54" s="21"/>
    </row>
    <row r="55" spans="2:8" ht="16.5" thickBot="1" x14ac:dyDescent="0.3">
      <c r="B55" s="85" t="s">
        <v>23</v>
      </c>
      <c r="C55" s="86">
        <v>0.05</v>
      </c>
      <c r="D55" s="73" t="s">
        <v>20</v>
      </c>
      <c r="E55" s="21"/>
      <c r="F55" s="21"/>
      <c r="G55" s="21"/>
    </row>
    <row r="56" spans="2:8" ht="24.95" customHeight="1" x14ac:dyDescent="0.25">
      <c r="B56" s="21" t="s">
        <v>27</v>
      </c>
      <c r="C56" s="26"/>
      <c r="D56" s="26"/>
      <c r="E56" s="21"/>
      <c r="F56" s="47"/>
      <c r="G56" s="21"/>
    </row>
    <row r="57" spans="2:8" ht="7.5" customHeight="1" x14ac:dyDescent="0.25">
      <c r="B57" s="48"/>
      <c r="C57" s="49"/>
      <c r="D57" s="49"/>
      <c r="E57" s="48"/>
      <c r="F57" s="48"/>
      <c r="G57" s="48"/>
    </row>
    <row r="58" spans="2:8" ht="15" customHeight="1" x14ac:dyDescent="0.25">
      <c r="B58" s="48"/>
      <c r="C58" s="49"/>
      <c r="D58" s="49"/>
      <c r="E58" s="48"/>
      <c r="F58" s="48"/>
      <c r="G58" s="48"/>
    </row>
    <row r="59" spans="2:8" ht="15" customHeight="1" x14ac:dyDescent="0.25">
      <c r="B59" s="225"/>
      <c r="C59" s="225"/>
      <c r="D59" s="225"/>
      <c r="E59" s="225"/>
      <c r="F59" s="225"/>
      <c r="G59" s="48"/>
    </row>
    <row r="60" spans="2:8" ht="15" customHeight="1" x14ac:dyDescent="0.25">
      <c r="B60" s="225"/>
      <c r="C60" s="225"/>
      <c r="D60" s="225"/>
      <c r="E60" s="225"/>
      <c r="F60" s="225"/>
      <c r="G60" s="48"/>
    </row>
  </sheetData>
  <sheetProtection algorithmName="SHA-512" hashValue="tiQMeO1Bg71ZBzmHLdX20Up9oBHBkpb4lrw9JflxsCqkSnsh+87OHTRXEVOaOWHZpAMv/1aaw6783wO8AgUFVQ==" saltValue="tzmaP3YmTSHAxEUl+O+irQ==" spinCount="100000" sheet="1" objects="1" scenarios="1"/>
  <mergeCells count="12">
    <mergeCell ref="C11:G11"/>
    <mergeCell ref="A5:G5"/>
    <mergeCell ref="A6:G6"/>
    <mergeCell ref="A7:G7"/>
    <mergeCell ref="B9:G9"/>
    <mergeCell ref="C10:G10"/>
    <mergeCell ref="B59:F60"/>
    <mergeCell ref="C12:G12"/>
    <mergeCell ref="C13:G13"/>
    <mergeCell ref="C14:G14"/>
    <mergeCell ref="E40:F40"/>
    <mergeCell ref="E41:F46"/>
  </mergeCells>
  <dataValidations count="2">
    <dataValidation type="list" allowBlank="1" showInputMessage="1" showErrorMessage="1" sqref="D49:D55" xr:uid="{EB30A5DD-4D47-4F1D-8EC0-3DB83E575BB1}">
      <formula1>$H$49:$H$50</formula1>
    </dataValidation>
    <dataValidation type="list" allowBlank="1" showInputMessage="1" showErrorMessage="1" sqref="E40:F40" xr:uid="{3A4EDD63-C214-4BB1-B42E-E93BD31D532B}">
      <formula1>$B$41:$B$46</formula1>
    </dataValidation>
  </dataValidations>
  <pageMargins left="0.25" right="0.25" top="0.75" bottom="0.75" header="0.3" footer="0.3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topLeftCell="A26" zoomScaleNormal="100" workbookViewId="0">
      <selection activeCell="C10" sqref="C10:G10"/>
    </sheetView>
  </sheetViews>
  <sheetFormatPr defaultColWidth="17.28515625" defaultRowHeight="15" customHeight="1" x14ac:dyDescent="0.25"/>
  <cols>
    <col min="1" max="1" width="3.85546875" style="102" customWidth="1"/>
    <col min="2" max="2" width="55.140625" style="102" customWidth="1"/>
    <col min="3" max="3" width="17.28515625" style="112" customWidth="1"/>
    <col min="4" max="4" width="12.140625" style="112" customWidth="1"/>
    <col min="5" max="5" width="13.28515625" style="102" customWidth="1"/>
    <col min="6" max="6" width="17.140625" style="102" customWidth="1"/>
    <col min="7" max="8" width="12.140625" style="102" customWidth="1"/>
    <col min="9" max="9" width="17.28515625" style="102"/>
    <col min="10" max="10" width="36.28515625" style="102" bestFit="1" customWidth="1"/>
    <col min="11" max="16384" width="17.28515625" style="102"/>
  </cols>
  <sheetData>
    <row r="1" spans="1:8" ht="15" customHeight="1" x14ac:dyDescent="0.25">
      <c r="A1" s="101"/>
      <c r="B1" s="101"/>
      <c r="C1" s="101"/>
      <c r="D1" s="101"/>
      <c r="E1" s="101"/>
      <c r="F1" s="101"/>
      <c r="G1" s="101"/>
      <c r="H1" s="101"/>
    </row>
    <row r="2" spans="1:8" ht="15" customHeight="1" x14ac:dyDescent="0.25">
      <c r="A2" s="101"/>
      <c r="B2" s="101"/>
      <c r="C2" s="101"/>
      <c r="D2" s="101"/>
      <c r="E2" s="101"/>
      <c r="F2" s="101"/>
      <c r="G2" s="101"/>
      <c r="H2" s="101"/>
    </row>
    <row r="3" spans="1:8" ht="15" customHeight="1" x14ac:dyDescent="0.25">
      <c r="A3" s="101"/>
      <c r="B3" s="101"/>
      <c r="C3" s="101"/>
      <c r="D3" s="101"/>
      <c r="E3" s="101"/>
      <c r="F3" s="101"/>
      <c r="G3" s="101"/>
      <c r="H3" s="101"/>
    </row>
    <row r="4" spans="1:8" ht="15" customHeight="1" x14ac:dyDescent="0.25">
      <c r="A4" s="103"/>
      <c r="B4" s="101"/>
      <c r="C4" s="101"/>
      <c r="D4" s="101"/>
      <c r="E4" s="101"/>
      <c r="F4" s="101"/>
      <c r="G4" s="101"/>
      <c r="H4" s="101"/>
    </row>
    <row r="5" spans="1:8" ht="15" customHeight="1" x14ac:dyDescent="0.25">
      <c r="A5" s="249"/>
      <c r="B5" s="249"/>
      <c r="C5" s="249"/>
      <c r="D5" s="249"/>
      <c r="E5" s="249"/>
      <c r="F5" s="249"/>
      <c r="G5" s="249"/>
      <c r="H5" s="104"/>
    </row>
    <row r="6" spans="1:8" ht="15" customHeight="1" x14ac:dyDescent="0.25">
      <c r="A6" s="250" t="s">
        <v>31</v>
      </c>
      <c r="B6" s="250"/>
      <c r="C6" s="250"/>
      <c r="D6" s="250"/>
      <c r="E6" s="250"/>
      <c r="F6" s="250"/>
      <c r="G6" s="250"/>
      <c r="H6" s="104"/>
    </row>
    <row r="7" spans="1:8" ht="15" customHeight="1" x14ac:dyDescent="0.25">
      <c r="A7" s="251" t="s">
        <v>79</v>
      </c>
      <c r="B7" s="251"/>
      <c r="C7" s="251"/>
      <c r="D7" s="251"/>
      <c r="E7" s="251"/>
      <c r="F7" s="251"/>
      <c r="G7" s="251"/>
      <c r="H7" s="104"/>
    </row>
    <row r="8" spans="1:8" ht="9" customHeight="1" thickBot="1" x14ac:dyDescent="0.3">
      <c r="A8" s="105"/>
      <c r="B8" s="105"/>
      <c r="C8" s="105"/>
      <c r="D8" s="105"/>
      <c r="E8" s="105"/>
      <c r="F8" s="105"/>
      <c r="G8" s="105"/>
      <c r="H8" s="104"/>
    </row>
    <row r="9" spans="1:8" ht="15" customHeight="1" x14ac:dyDescent="0.25">
      <c r="A9" s="106"/>
      <c r="B9" s="258" t="s">
        <v>32</v>
      </c>
      <c r="C9" s="259"/>
      <c r="D9" s="259"/>
      <c r="E9" s="259"/>
      <c r="F9" s="259"/>
      <c r="G9" s="260"/>
      <c r="H9" s="104"/>
    </row>
    <row r="10" spans="1:8" ht="15.75" x14ac:dyDescent="0.25">
      <c r="A10" s="107"/>
      <c r="B10" s="108" t="s">
        <v>33</v>
      </c>
      <c r="C10" s="252">
        <f>'dados TMU'!C10</f>
        <v>0</v>
      </c>
      <c r="D10" s="253"/>
      <c r="E10" s="253"/>
      <c r="F10" s="253"/>
      <c r="G10" s="254"/>
      <c r="H10" s="104"/>
    </row>
    <row r="11" spans="1:8" ht="15.75" x14ac:dyDescent="0.25">
      <c r="A11" s="109"/>
      <c r="B11" s="108" t="s">
        <v>34</v>
      </c>
      <c r="C11" s="252">
        <f>'dados TMU'!C11</f>
        <v>0</v>
      </c>
      <c r="D11" s="253"/>
      <c r="E11" s="253"/>
      <c r="F11" s="253"/>
      <c r="G11" s="254"/>
      <c r="H11" s="104"/>
    </row>
    <row r="12" spans="1:8" ht="15.75" x14ac:dyDescent="0.25">
      <c r="A12" s="109"/>
      <c r="B12" s="108" t="s">
        <v>35</v>
      </c>
      <c r="C12" s="252">
        <f>'dados TMU'!C12</f>
        <v>0</v>
      </c>
      <c r="D12" s="253"/>
      <c r="E12" s="253"/>
      <c r="F12" s="253"/>
      <c r="G12" s="254"/>
      <c r="H12" s="104"/>
    </row>
    <row r="13" spans="1:8" ht="15.75" x14ac:dyDescent="0.25">
      <c r="A13" s="109"/>
      <c r="B13" s="108" t="s">
        <v>36</v>
      </c>
      <c r="C13" s="252">
        <f>'dados TMU'!C13</f>
        <v>0</v>
      </c>
      <c r="D13" s="253"/>
      <c r="E13" s="253"/>
      <c r="F13" s="253"/>
      <c r="G13" s="254"/>
      <c r="H13" s="104"/>
    </row>
    <row r="14" spans="1:8" ht="21" customHeight="1" thickBot="1" x14ac:dyDescent="0.3">
      <c r="A14" s="109"/>
      <c r="B14" s="110" t="s">
        <v>49</v>
      </c>
      <c r="C14" s="255" t="s">
        <v>41</v>
      </c>
      <c r="D14" s="256"/>
      <c r="E14" s="256"/>
      <c r="F14" s="256"/>
      <c r="G14" s="257"/>
      <c r="H14" s="111"/>
    </row>
    <row r="15" spans="1:8" ht="8.25" customHeight="1" x14ac:dyDescent="0.25"/>
    <row r="16" spans="1:8" ht="21.75" customHeight="1" x14ac:dyDescent="0.25">
      <c r="B16" s="113" t="s">
        <v>21</v>
      </c>
      <c r="C16" s="114" t="s">
        <v>0</v>
      </c>
      <c r="D16" s="114" t="s">
        <v>46</v>
      </c>
      <c r="E16" s="115"/>
      <c r="F16" s="115"/>
      <c r="G16" s="115"/>
    </row>
    <row r="17" spans="2:7" ht="15.75" x14ac:dyDescent="0.25">
      <c r="B17" s="22" t="s">
        <v>1</v>
      </c>
      <c r="C17" s="23">
        <v>1</v>
      </c>
      <c r="D17" s="287">
        <f>'dados TMU'!C17</f>
        <v>0</v>
      </c>
      <c r="E17" s="115"/>
      <c r="F17" s="115"/>
      <c r="G17" s="115"/>
    </row>
    <row r="18" spans="2:7" ht="15.75" x14ac:dyDescent="0.25">
      <c r="B18" s="153" t="s">
        <v>2</v>
      </c>
      <c r="C18" s="23">
        <v>1.5</v>
      </c>
      <c r="D18" s="287">
        <f>'dados TMU'!C18</f>
        <v>0</v>
      </c>
      <c r="E18" s="115"/>
      <c r="F18" s="115"/>
      <c r="G18" s="115"/>
    </row>
    <row r="19" spans="2:7" ht="15.75" x14ac:dyDescent="0.25">
      <c r="B19" s="153" t="s">
        <v>28</v>
      </c>
      <c r="C19" s="23">
        <v>2</v>
      </c>
      <c r="D19" s="287">
        <f>'dados TMU'!C19</f>
        <v>0</v>
      </c>
      <c r="E19" s="115"/>
      <c r="F19" s="115"/>
      <c r="G19" s="115"/>
    </row>
    <row r="20" spans="2:7" ht="15.75" x14ac:dyDescent="0.25">
      <c r="B20" s="153" t="s">
        <v>29</v>
      </c>
      <c r="C20" s="23">
        <v>1.5</v>
      </c>
      <c r="D20" s="287">
        <f>'dados TMU'!C20</f>
        <v>0</v>
      </c>
      <c r="E20" s="115"/>
      <c r="F20" s="115"/>
      <c r="G20" s="115"/>
    </row>
    <row r="21" spans="2:7" ht="15.75" x14ac:dyDescent="0.25">
      <c r="B21" s="153" t="s">
        <v>55</v>
      </c>
      <c r="C21" s="23">
        <v>1.5</v>
      </c>
      <c r="D21" s="287">
        <f>'dados TMU'!C21</f>
        <v>0</v>
      </c>
      <c r="E21" s="115"/>
      <c r="F21" s="115"/>
      <c r="G21" s="115"/>
    </row>
    <row r="22" spans="2:7" ht="15.75" x14ac:dyDescent="0.25">
      <c r="B22" s="154" t="s">
        <v>56</v>
      </c>
      <c r="C22" s="23">
        <v>0.5</v>
      </c>
      <c r="D22" s="287">
        <f>'dados TMU'!C22</f>
        <v>0</v>
      </c>
      <c r="E22" s="115"/>
      <c r="F22" s="115"/>
      <c r="G22" s="115"/>
    </row>
    <row r="23" spans="2:7" ht="15.75" x14ac:dyDescent="0.25">
      <c r="B23" s="117" t="s">
        <v>18</v>
      </c>
      <c r="C23" s="118">
        <f>C17*D17+C18*D18+C19*D19+C20*D20+C21*D21+C22*D22</f>
        <v>0</v>
      </c>
      <c r="D23" s="116"/>
      <c r="E23" s="115"/>
      <c r="F23" s="115"/>
      <c r="G23" s="115"/>
    </row>
    <row r="24" spans="2:7" ht="9" customHeight="1" x14ac:dyDescent="0.25">
      <c r="B24" s="115"/>
      <c r="C24" s="119"/>
      <c r="D24" s="119"/>
      <c r="E24" s="115"/>
      <c r="F24" s="115"/>
      <c r="G24" s="115"/>
    </row>
    <row r="25" spans="2:7" ht="36" customHeight="1" x14ac:dyDescent="0.25">
      <c r="B25" s="120" t="s">
        <v>22</v>
      </c>
      <c r="C25" s="121" t="s">
        <v>3</v>
      </c>
      <c r="D25" s="115"/>
      <c r="E25" s="115"/>
      <c r="F25" s="115"/>
      <c r="G25" s="115"/>
    </row>
    <row r="26" spans="2:7" ht="24.95" customHeight="1" x14ac:dyDescent="0.25">
      <c r="B26" s="122" t="s">
        <v>47</v>
      </c>
      <c r="C26" s="64">
        <f>SUM(D17:D22)</f>
        <v>0</v>
      </c>
      <c r="D26" s="115"/>
      <c r="E26" s="115"/>
      <c r="F26" s="115"/>
      <c r="G26" s="115"/>
    </row>
    <row r="27" spans="2:7" ht="32.25" customHeight="1" x14ac:dyDescent="0.25">
      <c r="B27" s="122" t="s">
        <v>48</v>
      </c>
      <c r="C27" s="65">
        <f>'dados TMU'!C26</f>
        <v>0</v>
      </c>
      <c r="D27" s="115"/>
      <c r="E27" s="115"/>
      <c r="F27" s="115"/>
      <c r="G27" s="115"/>
    </row>
    <row r="28" spans="2:7" ht="18.75" customHeight="1" x14ac:dyDescent="0.25">
      <c r="B28" s="123"/>
      <c r="C28" s="124" t="e">
        <f>ROUND(C26/C27,2)</f>
        <v>#DIV/0!</v>
      </c>
      <c r="D28" s="115"/>
      <c r="E28" s="115"/>
      <c r="F28" s="115"/>
      <c r="G28" s="115"/>
    </row>
    <row r="29" spans="2:7" ht="21" customHeight="1" x14ac:dyDescent="0.25">
      <c r="B29" s="125" t="s">
        <v>42</v>
      </c>
      <c r="C29" s="126" t="e">
        <f>ROUND(1/(2*C28),4)</f>
        <v>#DIV/0!</v>
      </c>
      <c r="D29" s="115"/>
      <c r="E29" s="115"/>
      <c r="F29" s="115"/>
      <c r="G29" s="115"/>
    </row>
    <row r="30" spans="2:7" ht="9" customHeight="1" x14ac:dyDescent="0.25">
      <c r="B30" s="115"/>
      <c r="C30" s="119"/>
      <c r="D30" s="119"/>
      <c r="E30" s="115"/>
      <c r="F30" s="115"/>
      <c r="G30" s="115"/>
    </row>
    <row r="31" spans="2:7" ht="15.75" x14ac:dyDescent="0.25">
      <c r="B31" s="127" t="s">
        <v>4</v>
      </c>
      <c r="C31" s="128" t="s">
        <v>5</v>
      </c>
      <c r="D31" s="119"/>
      <c r="E31" s="115"/>
      <c r="F31" s="115"/>
      <c r="G31" s="115"/>
    </row>
    <row r="32" spans="2:7" ht="15.75" x14ac:dyDescent="0.25">
      <c r="B32" s="129"/>
      <c r="C32" s="130">
        <f>34716905</f>
        <v>34716905</v>
      </c>
      <c r="D32" s="63"/>
      <c r="E32" s="63"/>
      <c r="F32" s="63"/>
      <c r="G32" s="115"/>
    </row>
    <row r="33" spans="1:8" ht="15.75" x14ac:dyDescent="0.25">
      <c r="B33" s="129"/>
      <c r="C33" s="131" t="s">
        <v>6</v>
      </c>
      <c r="D33" s="119"/>
      <c r="E33" s="115"/>
      <c r="F33" s="115"/>
      <c r="G33" s="115"/>
    </row>
    <row r="34" spans="1:8" ht="15.75" x14ac:dyDescent="0.25">
      <c r="B34" s="132"/>
      <c r="C34" s="133">
        <v>7042954.1600000001</v>
      </c>
      <c r="D34" s="119"/>
      <c r="E34" s="115"/>
      <c r="F34" s="115"/>
      <c r="G34" s="115"/>
    </row>
    <row r="35" spans="1:8" ht="15.75" x14ac:dyDescent="0.25">
      <c r="B35" s="134" t="s">
        <v>7</v>
      </c>
      <c r="C35" s="135">
        <f>ROUND(C34/C32,4)</f>
        <v>0.2029</v>
      </c>
      <c r="D35" s="119"/>
      <c r="E35" s="115"/>
      <c r="F35" s="115"/>
      <c r="G35" s="115"/>
    </row>
    <row r="36" spans="1:8" ht="15" customHeight="1" x14ac:dyDescent="0.25">
      <c r="B36" s="115"/>
      <c r="C36" s="119"/>
      <c r="D36" s="119"/>
      <c r="E36" s="115"/>
      <c r="F36" s="115"/>
      <c r="G36" s="115"/>
    </row>
    <row r="37" spans="1:8" ht="15.75" x14ac:dyDescent="0.25">
      <c r="B37" s="155" t="s">
        <v>8</v>
      </c>
      <c r="C37" s="156"/>
      <c r="D37" s="65" t="s">
        <v>9</v>
      </c>
      <c r="E37" s="247" t="str">
        <f>'dados TMU'!E40</f>
        <v>Espaços Abrangidos por Plano de Pormenor ou Plano de Urbanização</v>
      </c>
      <c r="F37" s="247"/>
      <c r="G37" s="115"/>
    </row>
    <row r="38" spans="1:8" ht="15.75" x14ac:dyDescent="0.25">
      <c r="B38" s="157" t="s">
        <v>57</v>
      </c>
      <c r="C38" s="158"/>
      <c r="D38" s="150">
        <v>0.5</v>
      </c>
      <c r="E38" s="243">
        <f>VLOOKUP(E37,B38:D43,3,FALSE)</f>
        <v>0.5</v>
      </c>
      <c r="F38" s="243"/>
      <c r="G38" s="115"/>
    </row>
    <row r="39" spans="1:8" ht="15.75" x14ac:dyDescent="0.25">
      <c r="B39" s="157" t="s">
        <v>58</v>
      </c>
      <c r="C39" s="158"/>
      <c r="D39" s="150">
        <v>0.5</v>
      </c>
      <c r="E39" s="243"/>
      <c r="F39" s="243"/>
      <c r="G39" s="115"/>
    </row>
    <row r="40" spans="1:8" ht="15.75" x14ac:dyDescent="0.25">
      <c r="A40" s="136"/>
      <c r="B40" s="157" t="s">
        <v>45</v>
      </c>
      <c r="C40" s="158"/>
      <c r="D40" s="150">
        <v>0.5</v>
      </c>
      <c r="E40" s="243"/>
      <c r="F40" s="243"/>
      <c r="G40" s="115"/>
    </row>
    <row r="41" spans="1:8" ht="15.75" x14ac:dyDescent="0.25">
      <c r="B41" s="157" t="s">
        <v>59</v>
      </c>
      <c r="C41" s="158"/>
      <c r="D41" s="150">
        <v>0.5</v>
      </c>
      <c r="E41" s="243"/>
      <c r="F41" s="243"/>
      <c r="G41" s="115"/>
    </row>
    <row r="42" spans="1:8" ht="15.75" x14ac:dyDescent="0.25">
      <c r="B42" s="157" t="s">
        <v>60</v>
      </c>
      <c r="C42" s="158"/>
      <c r="D42" s="150">
        <v>0.4</v>
      </c>
      <c r="E42" s="243"/>
      <c r="F42" s="243"/>
      <c r="G42" s="115"/>
    </row>
    <row r="43" spans="1:8" ht="15.75" x14ac:dyDescent="0.25">
      <c r="B43" s="157" t="s">
        <v>30</v>
      </c>
      <c r="C43" s="158"/>
      <c r="D43" s="150">
        <v>0.9</v>
      </c>
      <c r="E43" s="243"/>
      <c r="F43" s="243"/>
      <c r="G43" s="115"/>
    </row>
    <row r="44" spans="1:8" ht="9.75" customHeight="1" x14ac:dyDescent="0.25">
      <c r="B44" s="115"/>
      <c r="C44" s="119"/>
      <c r="D44" s="119"/>
      <c r="E44" s="115"/>
      <c r="F44" s="115"/>
      <c r="G44" s="115"/>
    </row>
    <row r="45" spans="1:8" ht="30" x14ac:dyDescent="0.25">
      <c r="B45" s="137" t="s">
        <v>50</v>
      </c>
      <c r="C45" s="118" t="s">
        <v>10</v>
      </c>
      <c r="D45" s="118" t="s">
        <v>25</v>
      </c>
      <c r="E45" s="138" t="s">
        <v>26</v>
      </c>
      <c r="F45" s="115"/>
      <c r="G45" s="115"/>
    </row>
    <row r="46" spans="1:8" ht="15.75" x14ac:dyDescent="0.25">
      <c r="B46" s="129" t="s">
        <v>11</v>
      </c>
      <c r="C46" s="119">
        <v>0.2</v>
      </c>
      <c r="D46" s="139" t="str">
        <f>'dados TMU'!D49</f>
        <v>NÃO</v>
      </c>
      <c r="E46" s="140">
        <f t="shared" ref="E46:E52" si="0">ROUND(IF(D46=$H$46,C46*$C$35,0),2)</f>
        <v>0</v>
      </c>
      <c r="F46" s="115"/>
      <c r="G46" s="115"/>
      <c r="H46" s="141" t="s">
        <v>19</v>
      </c>
    </row>
    <row r="47" spans="1:8" ht="15.75" x14ac:dyDescent="0.25">
      <c r="B47" s="129" t="s">
        <v>12</v>
      </c>
      <c r="C47" s="119">
        <v>0.1</v>
      </c>
      <c r="D47" s="139" t="str">
        <f>'dados TMU'!D50</f>
        <v>NÃO</v>
      </c>
      <c r="E47" s="140">
        <f t="shared" si="0"/>
        <v>0</v>
      </c>
      <c r="F47" s="115"/>
      <c r="G47" s="115"/>
      <c r="H47" s="141" t="s">
        <v>20</v>
      </c>
    </row>
    <row r="48" spans="1:8" ht="15.75" x14ac:dyDescent="0.25">
      <c r="B48" s="129" t="s">
        <v>13</v>
      </c>
      <c r="C48" s="119">
        <v>0.15</v>
      </c>
      <c r="D48" s="139" t="str">
        <f>'dados TMU'!D51</f>
        <v>NÃO</v>
      </c>
      <c r="E48" s="140">
        <f t="shared" si="0"/>
        <v>0</v>
      </c>
      <c r="F48" s="115"/>
      <c r="G48" s="115"/>
      <c r="H48" s="141"/>
    </row>
    <row r="49" spans="2:7" ht="15.75" x14ac:dyDescent="0.25">
      <c r="B49" s="129" t="s">
        <v>14</v>
      </c>
      <c r="C49" s="119">
        <v>0.2</v>
      </c>
      <c r="D49" s="139" t="str">
        <f>'dados TMU'!D52</f>
        <v>NÃO</v>
      </c>
      <c r="E49" s="140">
        <f t="shared" si="0"/>
        <v>0</v>
      </c>
      <c r="F49" s="115"/>
      <c r="G49" s="115"/>
    </row>
    <row r="50" spans="2:7" ht="15.75" x14ac:dyDescent="0.25">
      <c r="B50" s="129" t="s">
        <v>15</v>
      </c>
      <c r="C50" s="119">
        <v>0.2</v>
      </c>
      <c r="D50" s="139" t="str">
        <f>'dados TMU'!D53</f>
        <v>NÃO</v>
      </c>
      <c r="E50" s="140">
        <f t="shared" si="0"/>
        <v>0</v>
      </c>
      <c r="F50" s="115"/>
      <c r="G50" s="115"/>
    </row>
    <row r="51" spans="2:7" ht="15.75" x14ac:dyDescent="0.25">
      <c r="B51" s="129" t="s">
        <v>16</v>
      </c>
      <c r="C51" s="119">
        <v>0.15</v>
      </c>
      <c r="D51" s="139" t="str">
        <f>'dados TMU'!D54</f>
        <v>NÃO</v>
      </c>
      <c r="E51" s="140">
        <f t="shared" si="0"/>
        <v>0</v>
      </c>
      <c r="F51" s="115"/>
      <c r="G51" s="115"/>
    </row>
    <row r="52" spans="2:7" ht="15.75" x14ac:dyDescent="0.25">
      <c r="B52" s="127" t="s">
        <v>23</v>
      </c>
      <c r="C52" s="116">
        <v>0.05</v>
      </c>
      <c r="D52" s="65" t="s">
        <v>19</v>
      </c>
      <c r="E52" s="124">
        <f t="shared" si="0"/>
        <v>0.01</v>
      </c>
      <c r="F52" s="115"/>
      <c r="G52" s="115"/>
    </row>
    <row r="53" spans="2:7" ht="18.75" customHeight="1" x14ac:dyDescent="0.25">
      <c r="B53" s="125" t="s">
        <v>17</v>
      </c>
      <c r="C53" s="142">
        <f>SUM(E46:E52)</f>
        <v>0.01</v>
      </c>
      <c r="D53" s="143"/>
      <c r="E53" s="144"/>
      <c r="F53" s="115"/>
      <c r="G53" s="115"/>
    </row>
    <row r="54" spans="2:7" ht="24.95" customHeight="1" x14ac:dyDescent="0.25">
      <c r="B54" s="115" t="s">
        <v>27</v>
      </c>
      <c r="C54" s="119"/>
      <c r="D54" s="119"/>
      <c r="E54" s="115"/>
      <c r="F54" s="145"/>
      <c r="G54" s="115"/>
    </row>
    <row r="55" spans="2:7" ht="7.5" customHeight="1" x14ac:dyDescent="0.25">
      <c r="B55" s="146"/>
      <c r="C55" s="147"/>
      <c r="D55" s="147"/>
      <c r="E55" s="146"/>
      <c r="F55" s="146"/>
      <c r="G55" s="146"/>
    </row>
    <row r="56" spans="2:7" ht="21" x14ac:dyDescent="0.25">
      <c r="B56" s="148" t="s">
        <v>24</v>
      </c>
      <c r="C56" s="244" t="e">
        <f>ROUND(C23*C29*C53*E38*10,2)</f>
        <v>#DIV/0!</v>
      </c>
      <c r="D56" s="245"/>
      <c r="E56" s="246"/>
      <c r="F56" s="149"/>
      <c r="G56" s="146"/>
    </row>
    <row r="57" spans="2:7" ht="15" customHeight="1" x14ac:dyDescent="0.25">
      <c r="B57" s="146"/>
      <c r="C57" s="147"/>
      <c r="D57" s="147"/>
      <c r="E57" s="146"/>
      <c r="F57" s="146"/>
      <c r="G57" s="146"/>
    </row>
    <row r="58" spans="2:7" ht="15" customHeight="1" x14ac:dyDescent="0.25">
      <c r="B58" s="248"/>
      <c r="C58" s="248"/>
      <c r="D58" s="248"/>
      <c r="E58" s="248"/>
      <c r="F58" s="248"/>
      <c r="G58" s="146"/>
    </row>
    <row r="59" spans="2:7" ht="15" customHeight="1" x14ac:dyDescent="0.25">
      <c r="B59" s="248"/>
      <c r="C59" s="248"/>
      <c r="D59" s="248"/>
      <c r="E59" s="248"/>
      <c r="F59" s="248"/>
      <c r="G59" s="146"/>
    </row>
  </sheetData>
  <sheetProtection algorithmName="SHA-512" hashValue="EJCh2u65wvn3b2+l8PZ+o58TuCrKCPFsIrP53hS9MpvBBQnY9Ly2drXMn5ayh6zFRoDNoyGFG9h+9CP4teQqrQ==" saltValue="osumhVUYL3da1rUkiJ44XQ==" spinCount="100000" sheet="1" selectLockedCells="1" selectUnlockedCells="1"/>
  <mergeCells count="13">
    <mergeCell ref="E38:F43"/>
    <mergeCell ref="C56:E56"/>
    <mergeCell ref="E37:F37"/>
    <mergeCell ref="B58:F59"/>
    <mergeCell ref="A5:G5"/>
    <mergeCell ref="A6:G6"/>
    <mergeCell ref="A7:G7"/>
    <mergeCell ref="C10:G10"/>
    <mergeCell ref="C14:G14"/>
    <mergeCell ref="C12:G12"/>
    <mergeCell ref="B9:G9"/>
    <mergeCell ref="C11:G11"/>
    <mergeCell ref="C13:G13"/>
  </mergeCells>
  <dataValidations disablePrompts="1" count="2">
    <dataValidation type="list" allowBlank="1" showInputMessage="1" showErrorMessage="1" sqref="D46:D52" xr:uid="{00000000-0002-0000-0100-000000000000}">
      <formula1>$H$46:$H$47</formula1>
    </dataValidation>
    <dataValidation type="list" allowBlank="1" showInputMessage="1" showErrorMessage="1" sqref="E37" xr:uid="{00000000-0002-0000-0100-000001000000}">
      <formula1>$B$38:$B$43</formula1>
    </dataValidation>
  </dataValidations>
  <pageMargins left="0.25" right="0.25" top="0.75" bottom="0.75" header="0.3" footer="0.3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771E-8A56-4F40-A455-15F54DC9465B}">
  <dimension ref="A1:H59"/>
  <sheetViews>
    <sheetView zoomScaleNormal="100" workbookViewId="0">
      <selection activeCell="J26" sqref="J26"/>
    </sheetView>
  </sheetViews>
  <sheetFormatPr defaultColWidth="17.28515625" defaultRowHeight="15" customHeight="1" x14ac:dyDescent="0.25"/>
  <cols>
    <col min="1" max="1" width="3.85546875" style="1" customWidth="1"/>
    <col min="2" max="2" width="55.140625" style="1" customWidth="1"/>
    <col min="3" max="3" width="17.28515625" style="2" customWidth="1"/>
    <col min="4" max="4" width="12.140625" style="2" customWidth="1"/>
    <col min="5" max="5" width="13.28515625" style="1" customWidth="1"/>
    <col min="6" max="6" width="17.140625" style="1" customWidth="1"/>
    <col min="7" max="8" width="12.140625" style="1" customWidth="1"/>
    <col min="9" max="9" width="17.28515625" style="1"/>
    <col min="10" max="10" width="36.28515625" style="1" bestFit="1" customWidth="1"/>
    <col min="11" max="16384" width="17.28515625" style="1"/>
  </cols>
  <sheetData>
    <row r="1" spans="1:8" ht="15" customHeight="1" x14ac:dyDescent="0.25">
      <c r="A1"/>
      <c r="B1"/>
      <c r="C1"/>
      <c r="D1"/>
      <c r="E1"/>
      <c r="F1"/>
      <c r="G1"/>
      <c r="H1"/>
    </row>
    <row r="2" spans="1:8" ht="15" customHeight="1" x14ac:dyDescent="0.25">
      <c r="A2"/>
      <c r="B2"/>
      <c r="C2"/>
      <c r="D2"/>
      <c r="E2"/>
      <c r="F2"/>
      <c r="G2"/>
      <c r="H2"/>
    </row>
    <row r="3" spans="1:8" ht="15" customHeight="1" x14ac:dyDescent="0.25">
      <c r="A3"/>
      <c r="B3"/>
      <c r="C3"/>
      <c r="D3"/>
      <c r="E3"/>
      <c r="F3"/>
      <c r="G3"/>
      <c r="H3"/>
    </row>
    <row r="4" spans="1:8" ht="15" customHeight="1" x14ac:dyDescent="0.25">
      <c r="A4" s="7"/>
      <c r="B4"/>
      <c r="C4"/>
      <c r="D4"/>
      <c r="E4"/>
      <c r="F4"/>
      <c r="G4"/>
      <c r="H4"/>
    </row>
    <row r="5" spans="1:8" ht="15" customHeight="1" x14ac:dyDescent="0.25">
      <c r="A5" s="237"/>
      <c r="B5" s="237"/>
      <c r="C5" s="237"/>
      <c r="D5" s="237"/>
      <c r="E5" s="237"/>
      <c r="F5" s="237"/>
      <c r="G5" s="237"/>
      <c r="H5" s="4"/>
    </row>
    <row r="6" spans="1:8" ht="15" customHeight="1" x14ac:dyDescent="0.25">
      <c r="A6" s="238" t="s">
        <v>31</v>
      </c>
      <c r="B6" s="238"/>
      <c r="C6" s="238"/>
      <c r="D6" s="238"/>
      <c r="E6" s="238"/>
      <c r="F6" s="238"/>
      <c r="G6" s="238"/>
      <c r="H6" s="4"/>
    </row>
    <row r="7" spans="1:8" ht="15" customHeight="1" x14ac:dyDescent="0.25">
      <c r="A7" s="239" t="s">
        <v>80</v>
      </c>
      <c r="B7" s="239"/>
      <c r="C7" s="239"/>
      <c r="D7" s="239"/>
      <c r="E7" s="239"/>
      <c r="F7" s="239"/>
      <c r="G7" s="239"/>
      <c r="H7" s="4"/>
    </row>
    <row r="8" spans="1:8" ht="9" customHeight="1" thickBot="1" x14ac:dyDescent="0.3">
      <c r="A8" s="8"/>
      <c r="B8" s="8"/>
      <c r="C8" s="8"/>
      <c r="D8" s="8"/>
      <c r="E8" s="8"/>
      <c r="F8" s="8"/>
      <c r="G8" s="8"/>
      <c r="H8" s="4"/>
    </row>
    <row r="9" spans="1:8" ht="15" customHeight="1" x14ac:dyDescent="0.25">
      <c r="A9" s="18"/>
      <c r="B9" s="240" t="s">
        <v>32</v>
      </c>
      <c r="C9" s="241"/>
      <c r="D9" s="241"/>
      <c r="E9" s="241"/>
      <c r="F9" s="241"/>
      <c r="G9" s="242"/>
      <c r="H9" s="4"/>
    </row>
    <row r="10" spans="1:8" ht="15.75" x14ac:dyDescent="0.25">
      <c r="A10" s="17"/>
      <c r="B10" s="66" t="s">
        <v>33</v>
      </c>
      <c r="C10" s="261">
        <f>'dados TMU'!C10</f>
        <v>0</v>
      </c>
      <c r="D10" s="262"/>
      <c r="E10" s="262"/>
      <c r="F10" s="262"/>
      <c r="G10" s="263"/>
      <c r="H10" s="4"/>
    </row>
    <row r="11" spans="1:8" ht="15.75" x14ac:dyDescent="0.25">
      <c r="A11" s="10"/>
      <c r="B11" s="66" t="s">
        <v>34</v>
      </c>
      <c r="C11" s="261">
        <f>'dados TMU'!C11</f>
        <v>0</v>
      </c>
      <c r="D11" s="262"/>
      <c r="E11" s="262"/>
      <c r="F11" s="262"/>
      <c r="G11" s="263"/>
      <c r="H11" s="4"/>
    </row>
    <row r="12" spans="1:8" ht="15.75" x14ac:dyDescent="0.25">
      <c r="A12" s="10"/>
      <c r="B12" s="66" t="s">
        <v>35</v>
      </c>
      <c r="C12" s="261">
        <f>'dados TMU'!C12</f>
        <v>0</v>
      </c>
      <c r="D12" s="262"/>
      <c r="E12" s="262"/>
      <c r="F12" s="262"/>
      <c r="G12" s="263"/>
      <c r="H12" s="4"/>
    </row>
    <row r="13" spans="1:8" ht="15.75" x14ac:dyDescent="0.25">
      <c r="A13" s="10"/>
      <c r="B13" s="66" t="s">
        <v>36</v>
      </c>
      <c r="C13" s="261">
        <f>'dados TMU'!C13</f>
        <v>0</v>
      </c>
      <c r="D13" s="262"/>
      <c r="E13" s="262"/>
      <c r="F13" s="262"/>
      <c r="G13" s="263"/>
      <c r="H13" s="4"/>
    </row>
    <row r="14" spans="1:8" ht="21" customHeight="1" thickBot="1" x14ac:dyDescent="0.3">
      <c r="A14" s="10"/>
      <c r="B14" s="52" t="s">
        <v>49</v>
      </c>
      <c r="C14" s="226" t="s">
        <v>41</v>
      </c>
      <c r="D14" s="227"/>
      <c r="E14" s="227"/>
      <c r="F14" s="227"/>
      <c r="G14" s="228"/>
      <c r="H14" s="6"/>
    </row>
    <row r="15" spans="1:8" ht="8.25" customHeight="1" x14ac:dyDescent="0.25"/>
    <row r="16" spans="1:8" ht="21.75" customHeight="1" x14ac:dyDescent="0.25">
      <c r="B16" s="19" t="s">
        <v>21</v>
      </c>
      <c r="C16" s="20" t="s">
        <v>0</v>
      </c>
      <c r="D16" s="20" t="s">
        <v>46</v>
      </c>
      <c r="E16" s="21"/>
      <c r="F16" s="21"/>
      <c r="G16" s="21"/>
    </row>
    <row r="17" spans="2:7" ht="15.75" x14ac:dyDescent="0.25">
      <c r="B17" s="22" t="s">
        <v>1</v>
      </c>
      <c r="C17" s="23">
        <v>1</v>
      </c>
      <c r="D17" s="99">
        <f>'dados TMU'!C29</f>
        <v>0</v>
      </c>
      <c r="E17" s="21"/>
      <c r="F17" s="21"/>
      <c r="G17" s="21"/>
    </row>
    <row r="18" spans="2:7" ht="15.75" x14ac:dyDescent="0.25">
      <c r="B18" s="153" t="s">
        <v>2</v>
      </c>
      <c r="C18" s="23">
        <v>1.5</v>
      </c>
      <c r="D18" s="99">
        <v>0</v>
      </c>
      <c r="E18" s="21"/>
      <c r="F18" s="21"/>
      <c r="G18" s="21"/>
    </row>
    <row r="19" spans="2:7" ht="15.75" x14ac:dyDescent="0.25">
      <c r="B19" s="153" t="s">
        <v>28</v>
      </c>
      <c r="C19" s="23">
        <v>2</v>
      </c>
      <c r="D19" s="99">
        <f>'dados TMU'!C31</f>
        <v>0</v>
      </c>
      <c r="E19" s="21"/>
      <c r="F19" s="21"/>
      <c r="G19" s="21"/>
    </row>
    <row r="20" spans="2:7" ht="15.75" x14ac:dyDescent="0.25">
      <c r="B20" s="153" t="s">
        <v>29</v>
      </c>
      <c r="C20" s="23">
        <v>1.5</v>
      </c>
      <c r="D20" s="99">
        <f>'dados TMU'!C32</f>
        <v>0</v>
      </c>
      <c r="E20" s="21"/>
      <c r="F20" s="21"/>
      <c r="G20" s="21"/>
    </row>
    <row r="21" spans="2:7" ht="15.75" x14ac:dyDescent="0.25">
      <c r="B21" s="153" t="s">
        <v>55</v>
      </c>
      <c r="C21" s="23">
        <v>1.5</v>
      </c>
      <c r="D21" s="99">
        <f>'dados TMU'!C33</f>
        <v>0</v>
      </c>
      <c r="E21" s="21"/>
      <c r="F21" s="21"/>
      <c r="G21" s="21"/>
    </row>
    <row r="22" spans="2:7" ht="15.75" x14ac:dyDescent="0.25">
      <c r="B22" s="154" t="s">
        <v>56</v>
      </c>
      <c r="C22" s="23">
        <v>0.5</v>
      </c>
      <c r="D22" s="99">
        <f>'dados TMU'!C34</f>
        <v>0</v>
      </c>
      <c r="E22" s="21"/>
      <c r="F22" s="21"/>
      <c r="G22" s="21"/>
    </row>
    <row r="23" spans="2:7" ht="15.75" x14ac:dyDescent="0.25">
      <c r="B23" s="24" t="s">
        <v>18</v>
      </c>
      <c r="C23" s="25">
        <f>C17*D17+C18*D18+C19*D19+C20*D20+C21*D21+C22*D22</f>
        <v>0</v>
      </c>
      <c r="D23" s="23"/>
      <c r="E23" s="21"/>
      <c r="F23" s="21"/>
      <c r="G23" s="21"/>
    </row>
    <row r="24" spans="2:7" ht="9" customHeight="1" x14ac:dyDescent="0.25">
      <c r="B24" s="21"/>
      <c r="C24" s="26"/>
      <c r="D24" s="26"/>
      <c r="E24" s="21"/>
      <c r="F24" s="21"/>
      <c r="G24" s="21"/>
    </row>
    <row r="25" spans="2:7" ht="36" customHeight="1" x14ac:dyDescent="0.25">
      <c r="B25" s="57" t="s">
        <v>22</v>
      </c>
      <c r="C25" s="27" t="s">
        <v>3</v>
      </c>
      <c r="D25" s="21"/>
      <c r="E25" s="21"/>
      <c r="F25" s="21"/>
      <c r="G25" s="21"/>
    </row>
    <row r="26" spans="2:7" ht="24.95" customHeight="1" x14ac:dyDescent="0.25">
      <c r="B26" s="58" t="s">
        <v>47</v>
      </c>
      <c r="C26" s="64">
        <f>SUM(D17:D22)</f>
        <v>0</v>
      </c>
      <c r="D26" s="21"/>
      <c r="E26" s="21"/>
      <c r="F26" s="21"/>
      <c r="G26" s="21"/>
    </row>
    <row r="27" spans="2:7" ht="32.25" customHeight="1" x14ac:dyDescent="0.25">
      <c r="B27" s="58" t="s">
        <v>48</v>
      </c>
      <c r="C27" s="65">
        <f>'dados TMU'!C38</f>
        <v>0</v>
      </c>
      <c r="D27" s="21"/>
      <c r="E27" s="21"/>
      <c r="F27" s="21"/>
      <c r="G27" s="21"/>
    </row>
    <row r="28" spans="2:7" ht="18.75" customHeight="1" x14ac:dyDescent="0.25">
      <c r="B28" s="59"/>
      <c r="C28" s="43" t="e">
        <f>ROUND(C26/C27,2)</f>
        <v>#DIV/0!</v>
      </c>
      <c r="D28" s="21"/>
      <c r="E28" s="21"/>
      <c r="F28" s="21"/>
      <c r="G28" s="21"/>
    </row>
    <row r="29" spans="2:7" ht="21" customHeight="1" x14ac:dyDescent="0.25">
      <c r="B29" s="28" t="s">
        <v>42</v>
      </c>
      <c r="C29" s="29" t="e">
        <f>ROUND(1/(2*C28),4)</f>
        <v>#DIV/0!</v>
      </c>
      <c r="D29" s="21"/>
      <c r="E29" s="21"/>
      <c r="F29" s="21"/>
      <c r="G29" s="21"/>
    </row>
    <row r="30" spans="2:7" ht="9" customHeight="1" x14ac:dyDescent="0.25">
      <c r="B30" s="21"/>
      <c r="C30" s="26"/>
      <c r="D30" s="26"/>
      <c r="E30" s="21"/>
      <c r="F30" s="21"/>
      <c r="G30" s="21"/>
    </row>
    <row r="31" spans="2:7" ht="15.75" x14ac:dyDescent="0.25">
      <c r="B31" s="30" t="s">
        <v>4</v>
      </c>
      <c r="C31" s="31" t="s">
        <v>5</v>
      </c>
      <c r="D31" s="26"/>
      <c r="E31" s="21"/>
      <c r="F31" s="21"/>
      <c r="G31" s="21"/>
    </row>
    <row r="32" spans="2:7" ht="15.75" x14ac:dyDescent="0.25">
      <c r="B32" s="32"/>
      <c r="C32" s="33">
        <f>34716905</f>
        <v>34716905</v>
      </c>
      <c r="D32" s="34"/>
      <c r="E32" s="34"/>
      <c r="F32" s="34"/>
      <c r="G32" s="21"/>
    </row>
    <row r="33" spans="1:8" ht="15.75" x14ac:dyDescent="0.25">
      <c r="B33" s="32"/>
      <c r="C33" s="35" t="s">
        <v>6</v>
      </c>
      <c r="D33" s="26"/>
      <c r="E33" s="21"/>
      <c r="F33" s="21"/>
      <c r="G33" s="21"/>
    </row>
    <row r="34" spans="1:8" ht="15.75" x14ac:dyDescent="0.25">
      <c r="B34" s="36"/>
      <c r="C34" s="37">
        <v>7042954.1600000001</v>
      </c>
      <c r="D34" s="26"/>
      <c r="E34" s="21"/>
      <c r="F34" s="21"/>
      <c r="G34" s="21"/>
    </row>
    <row r="35" spans="1:8" ht="15.75" x14ac:dyDescent="0.25">
      <c r="B35" s="38" t="s">
        <v>7</v>
      </c>
      <c r="C35" s="39">
        <f>ROUND(C34/C32,4)</f>
        <v>0.2029</v>
      </c>
      <c r="D35" s="26"/>
      <c r="E35" s="21"/>
      <c r="F35" s="21"/>
      <c r="G35" s="21"/>
    </row>
    <row r="36" spans="1:8" ht="15" customHeight="1" x14ac:dyDescent="0.25">
      <c r="B36" s="21"/>
      <c r="C36" s="26"/>
      <c r="D36" s="26"/>
      <c r="E36" s="21"/>
      <c r="F36" s="21"/>
      <c r="G36" s="21"/>
    </row>
    <row r="37" spans="1:8" ht="15.75" x14ac:dyDescent="0.25">
      <c r="B37" s="159" t="s">
        <v>8</v>
      </c>
      <c r="C37" s="160"/>
      <c r="D37" s="161" t="s">
        <v>9</v>
      </c>
      <c r="E37" s="264" t="str">
        <f>'dados TMU'!E40</f>
        <v>Espaços Abrangidos por Plano de Pormenor ou Plano de Urbanização</v>
      </c>
      <c r="F37" s="264"/>
      <c r="G37" s="21"/>
    </row>
    <row r="38" spans="1:8" ht="15.75" x14ac:dyDescent="0.25">
      <c r="B38" s="157" t="s">
        <v>57</v>
      </c>
      <c r="C38" s="158"/>
      <c r="D38" s="150">
        <v>0.5</v>
      </c>
      <c r="E38" s="231">
        <f>VLOOKUP(E37,B38:D43,3,FALSE)</f>
        <v>0.5</v>
      </c>
      <c r="F38" s="265"/>
      <c r="G38" s="21"/>
    </row>
    <row r="39" spans="1:8" ht="15.75" x14ac:dyDescent="0.25">
      <c r="B39" s="157" t="s">
        <v>58</v>
      </c>
      <c r="C39" s="158"/>
      <c r="D39" s="150">
        <v>0.5</v>
      </c>
      <c r="E39" s="233"/>
      <c r="F39" s="266"/>
      <c r="G39" s="21"/>
    </row>
    <row r="40" spans="1:8" ht="15.75" x14ac:dyDescent="0.25">
      <c r="A40" s="40"/>
      <c r="B40" s="157" t="s">
        <v>45</v>
      </c>
      <c r="C40" s="158"/>
      <c r="D40" s="150">
        <v>0.5</v>
      </c>
      <c r="E40" s="233"/>
      <c r="F40" s="266"/>
      <c r="G40" s="21"/>
    </row>
    <row r="41" spans="1:8" ht="15.75" x14ac:dyDescent="0.25">
      <c r="B41" s="157" t="s">
        <v>59</v>
      </c>
      <c r="C41" s="158"/>
      <c r="D41" s="150">
        <v>0.5</v>
      </c>
      <c r="E41" s="233"/>
      <c r="F41" s="266"/>
      <c r="G41" s="21"/>
    </row>
    <row r="42" spans="1:8" ht="15.75" x14ac:dyDescent="0.25">
      <c r="B42" s="157" t="s">
        <v>60</v>
      </c>
      <c r="C42" s="158"/>
      <c r="D42" s="150">
        <v>0.4</v>
      </c>
      <c r="E42" s="233"/>
      <c r="F42" s="266"/>
      <c r="G42" s="21"/>
    </row>
    <row r="43" spans="1:8" ht="15.75" x14ac:dyDescent="0.25">
      <c r="B43" s="157" t="s">
        <v>30</v>
      </c>
      <c r="C43" s="158"/>
      <c r="D43" s="150">
        <v>0.9</v>
      </c>
      <c r="E43" s="267"/>
      <c r="F43" s="268"/>
      <c r="G43" s="21"/>
    </row>
    <row r="44" spans="1:8" ht="9.75" customHeight="1" x14ac:dyDescent="0.25">
      <c r="B44" s="21"/>
      <c r="C44" s="26"/>
      <c r="D44" s="26"/>
      <c r="E44" s="21"/>
      <c r="F44" s="21"/>
      <c r="G44" s="21"/>
    </row>
    <row r="45" spans="1:8" ht="30" x14ac:dyDescent="0.25">
      <c r="B45" s="61" t="s">
        <v>50</v>
      </c>
      <c r="C45" s="25" t="s">
        <v>10</v>
      </c>
      <c r="D45" s="25" t="s">
        <v>25</v>
      </c>
      <c r="E45" s="41" t="s">
        <v>26</v>
      </c>
      <c r="F45" s="21"/>
      <c r="G45" s="21"/>
    </row>
    <row r="46" spans="1:8" ht="15.75" x14ac:dyDescent="0.25">
      <c r="B46" s="32" t="s">
        <v>11</v>
      </c>
      <c r="C46" s="26">
        <v>0.2</v>
      </c>
      <c r="D46" s="100" t="str">
        <f>'dados TMU'!D49</f>
        <v>NÃO</v>
      </c>
      <c r="E46" s="42">
        <f t="shared" ref="E46:E52" si="0">ROUND(IF(D46=$H$46,C46*$C$35,0),2)</f>
        <v>0</v>
      </c>
      <c r="F46" s="21"/>
      <c r="G46" s="21"/>
      <c r="H46" s="3" t="s">
        <v>19</v>
      </c>
    </row>
    <row r="47" spans="1:8" ht="15.75" x14ac:dyDescent="0.25">
      <c r="B47" s="32" t="s">
        <v>12</v>
      </c>
      <c r="C47" s="26">
        <v>0.1</v>
      </c>
      <c r="D47" s="100" t="str">
        <f>'dados TMU'!D50</f>
        <v>NÃO</v>
      </c>
      <c r="E47" s="42">
        <f t="shared" si="0"/>
        <v>0</v>
      </c>
      <c r="F47" s="21"/>
      <c r="G47" s="21"/>
      <c r="H47" s="3" t="s">
        <v>20</v>
      </c>
    </row>
    <row r="48" spans="1:8" ht="15.75" x14ac:dyDescent="0.25">
      <c r="B48" s="32" t="s">
        <v>13</v>
      </c>
      <c r="C48" s="26">
        <v>0.15</v>
      </c>
      <c r="D48" s="100" t="str">
        <f>'dados TMU'!D51</f>
        <v>NÃO</v>
      </c>
      <c r="E48" s="42">
        <f t="shared" si="0"/>
        <v>0</v>
      </c>
      <c r="F48" s="21"/>
      <c r="G48" s="21"/>
      <c r="H48" s="3"/>
    </row>
    <row r="49" spans="2:7" ht="15.75" x14ac:dyDescent="0.25">
      <c r="B49" s="32" t="s">
        <v>14</v>
      </c>
      <c r="C49" s="26">
        <v>0.2</v>
      </c>
      <c r="D49" s="100" t="str">
        <f>'dados TMU'!D52</f>
        <v>NÃO</v>
      </c>
      <c r="E49" s="42">
        <f t="shared" si="0"/>
        <v>0</v>
      </c>
      <c r="F49" s="21"/>
      <c r="G49" s="21"/>
    </row>
    <row r="50" spans="2:7" ht="15.75" x14ac:dyDescent="0.25">
      <c r="B50" s="32" t="s">
        <v>15</v>
      </c>
      <c r="C50" s="26">
        <v>0.2</v>
      </c>
      <c r="D50" s="100" t="str">
        <f>'dados TMU'!D53</f>
        <v>NÃO</v>
      </c>
      <c r="E50" s="42">
        <f t="shared" si="0"/>
        <v>0</v>
      </c>
      <c r="F50" s="21"/>
      <c r="G50" s="21"/>
    </row>
    <row r="51" spans="2:7" ht="15.75" x14ac:dyDescent="0.25">
      <c r="B51" s="32" t="s">
        <v>16</v>
      </c>
      <c r="C51" s="26">
        <v>0.15</v>
      </c>
      <c r="D51" s="100" t="str">
        <f>'dados TMU'!D54</f>
        <v>NÃO</v>
      </c>
      <c r="E51" s="42">
        <f t="shared" si="0"/>
        <v>0</v>
      </c>
      <c r="F51" s="21"/>
      <c r="G51" s="21"/>
    </row>
    <row r="52" spans="2:7" ht="15.75" x14ac:dyDescent="0.25">
      <c r="B52" s="30" t="s">
        <v>23</v>
      </c>
      <c r="C52" s="23">
        <v>0.05</v>
      </c>
      <c r="D52" s="65" t="s">
        <v>19</v>
      </c>
      <c r="E52" s="43">
        <f t="shared" si="0"/>
        <v>0.01</v>
      </c>
      <c r="F52" s="21"/>
      <c r="G52" s="21"/>
    </row>
    <row r="53" spans="2:7" ht="18.75" customHeight="1" x14ac:dyDescent="0.25">
      <c r="B53" s="28" t="s">
        <v>17</v>
      </c>
      <c r="C53" s="44">
        <f>SUM(E46:E52)</f>
        <v>0.01</v>
      </c>
      <c r="D53" s="45"/>
      <c r="E53" s="46"/>
      <c r="F53" s="21"/>
      <c r="G53" s="21"/>
    </row>
    <row r="54" spans="2:7" ht="24.95" customHeight="1" x14ac:dyDescent="0.25">
      <c r="B54" s="21" t="s">
        <v>27</v>
      </c>
      <c r="C54" s="26"/>
      <c r="D54" s="26"/>
      <c r="E54" s="21"/>
      <c r="F54" s="47"/>
      <c r="G54" s="21"/>
    </row>
    <row r="55" spans="2:7" ht="7.5" customHeight="1" x14ac:dyDescent="0.25">
      <c r="B55" s="48"/>
      <c r="C55" s="49"/>
      <c r="D55" s="49"/>
      <c r="E55" s="48"/>
      <c r="F55" s="48"/>
      <c r="G55" s="48"/>
    </row>
    <row r="56" spans="2:7" ht="21" x14ac:dyDescent="0.25">
      <c r="B56" s="50" t="s">
        <v>24</v>
      </c>
      <c r="C56" s="269" t="e">
        <f>ROUND(C23*C29*C53*E38*10,2)</f>
        <v>#DIV/0!</v>
      </c>
      <c r="D56" s="270"/>
      <c r="E56" s="271"/>
      <c r="F56" s="51"/>
      <c r="G56" s="48"/>
    </row>
    <row r="57" spans="2:7" ht="15" customHeight="1" x14ac:dyDescent="0.25">
      <c r="B57" s="48"/>
      <c r="C57" s="49"/>
      <c r="D57" s="49"/>
      <c r="E57" s="48"/>
      <c r="F57" s="48"/>
      <c r="G57" s="48"/>
    </row>
    <row r="58" spans="2:7" ht="15" customHeight="1" x14ac:dyDescent="0.25">
      <c r="B58" s="225"/>
      <c r="C58" s="225"/>
      <c r="D58" s="225"/>
      <c r="E58" s="225"/>
      <c r="F58" s="225"/>
      <c r="G58" s="48"/>
    </row>
    <row r="59" spans="2:7" ht="15" customHeight="1" x14ac:dyDescent="0.25">
      <c r="B59" s="225"/>
      <c r="C59" s="225"/>
      <c r="D59" s="225"/>
      <c r="E59" s="225"/>
      <c r="F59" s="225"/>
      <c r="G59" s="48"/>
    </row>
  </sheetData>
  <sheetProtection algorithmName="SHA-512" hashValue="ATpiWQcqlsBdKcoe6/hSFrbd9HSsk+bHv0aLp2vq7T5POLqrHX3NlW9IOwTQJ2MWdjnfuInd7Digm8lSPeKbDQ==" saltValue="QqYxunPwKUQisAs/HPyzww==" spinCount="100000" sheet="1" selectLockedCells="1" selectUnlockedCells="1"/>
  <mergeCells count="13">
    <mergeCell ref="B58:F59"/>
    <mergeCell ref="C12:G12"/>
    <mergeCell ref="C13:G13"/>
    <mergeCell ref="C14:G14"/>
    <mergeCell ref="E37:F37"/>
    <mergeCell ref="E38:F43"/>
    <mergeCell ref="C56:E56"/>
    <mergeCell ref="C11:G11"/>
    <mergeCell ref="A5:G5"/>
    <mergeCell ref="A6:G6"/>
    <mergeCell ref="A7:G7"/>
    <mergeCell ref="B9:G9"/>
    <mergeCell ref="C10:G10"/>
  </mergeCells>
  <dataValidations count="2">
    <dataValidation type="list" allowBlank="1" showInputMessage="1" showErrorMessage="1" sqref="D46:D52" xr:uid="{48862FD4-9E31-437D-9388-0E98ADA1646A}">
      <formula1>$H$46:$H$47</formula1>
    </dataValidation>
    <dataValidation type="list" allowBlank="1" showInputMessage="1" showErrorMessage="1" sqref="E37" xr:uid="{9EB2F769-DA8E-4DC3-B3BC-F3DC4E34CE94}">
      <formula1>$B$38:$B$43</formula1>
    </dataValidation>
  </dataValidations>
  <pageMargins left="0.25" right="0.25" top="0.75" bottom="0.75" header="0.3" footer="0.3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I30"/>
  <sheetViews>
    <sheetView zoomScaleNormal="100" workbookViewId="0">
      <selection activeCell="D12" sqref="D12"/>
    </sheetView>
  </sheetViews>
  <sheetFormatPr defaultRowHeight="12.75" x14ac:dyDescent="0.2"/>
  <cols>
    <col min="1" max="1" width="3.42578125" customWidth="1"/>
    <col min="4" max="4" width="12" customWidth="1"/>
    <col min="5" max="5" width="26.140625" customWidth="1"/>
    <col min="6" max="6" width="6.140625" customWidth="1"/>
    <col min="8" max="8" width="8.85546875" customWidth="1"/>
    <col min="9" max="9" width="13.42578125" customWidth="1"/>
    <col min="10" max="10" width="3.5703125" customWidth="1"/>
  </cols>
  <sheetData>
    <row r="4" spans="2:9" x14ac:dyDescent="0.2">
      <c r="B4" s="7"/>
    </row>
    <row r="5" spans="2:9" ht="6.75" customHeight="1" x14ac:dyDescent="0.2">
      <c r="B5" s="237"/>
      <c r="C5" s="237"/>
      <c r="D5" s="237"/>
      <c r="E5" s="237"/>
      <c r="F5" s="237"/>
      <c r="G5" s="237"/>
      <c r="H5" s="237"/>
      <c r="I5" s="237"/>
    </row>
    <row r="6" spans="2:9" ht="12.75" customHeight="1" x14ac:dyDescent="0.2">
      <c r="B6" s="238" t="s">
        <v>31</v>
      </c>
      <c r="C6" s="238"/>
      <c r="D6" s="238"/>
      <c r="E6" s="238"/>
      <c r="F6" s="238"/>
      <c r="G6" s="238"/>
      <c r="H6" s="238"/>
      <c r="I6" s="238"/>
    </row>
    <row r="7" spans="2:9" ht="13.5" customHeight="1" x14ac:dyDescent="0.2">
      <c r="B7" s="239" t="s">
        <v>44</v>
      </c>
      <c r="C7" s="239"/>
      <c r="D7" s="239"/>
      <c r="E7" s="239"/>
      <c r="F7" s="239"/>
      <c r="G7" s="239"/>
      <c r="H7" s="239"/>
      <c r="I7" s="239"/>
    </row>
    <row r="8" spans="2:9" ht="13.5" customHeight="1" thickBot="1" x14ac:dyDescent="0.25">
      <c r="B8" s="8"/>
      <c r="C8" s="8"/>
      <c r="D8" s="8"/>
      <c r="E8" s="8"/>
      <c r="F8" s="8"/>
      <c r="G8" s="8"/>
      <c r="H8" s="8"/>
      <c r="I8" s="8"/>
    </row>
    <row r="9" spans="2:9" ht="14.25" customHeight="1" x14ac:dyDescent="0.2">
      <c r="B9" s="240" t="s">
        <v>32</v>
      </c>
      <c r="C9" s="241"/>
      <c r="D9" s="241"/>
      <c r="E9" s="241"/>
      <c r="F9" s="241"/>
      <c r="G9" s="241"/>
      <c r="H9" s="241"/>
      <c r="I9" s="242"/>
    </row>
    <row r="10" spans="2:9" ht="12.75" customHeight="1" x14ac:dyDescent="0.2">
      <c r="B10" s="9" t="s">
        <v>33</v>
      </c>
      <c r="C10" s="10"/>
      <c r="D10" s="272">
        <f>TL!C10</f>
        <v>0</v>
      </c>
      <c r="E10" s="272"/>
      <c r="F10" s="272"/>
      <c r="G10" s="272"/>
      <c r="H10" s="272"/>
      <c r="I10" s="273"/>
    </row>
    <row r="11" spans="2:9" ht="12.75" customHeight="1" x14ac:dyDescent="0.2">
      <c r="B11" s="9" t="s">
        <v>34</v>
      </c>
      <c r="C11" s="10"/>
      <c r="D11" s="10"/>
      <c r="E11" s="60">
        <f>TL!D11</f>
        <v>0</v>
      </c>
      <c r="F11" s="272"/>
      <c r="G11" s="272"/>
      <c r="H11" s="272"/>
      <c r="I11" s="273"/>
    </row>
    <row r="12" spans="2:9" ht="12.75" customHeight="1" x14ac:dyDescent="0.2">
      <c r="B12" s="9" t="s">
        <v>35</v>
      </c>
      <c r="C12" s="10"/>
      <c r="D12" s="60">
        <f>TL!C12</f>
        <v>0</v>
      </c>
      <c r="E12" s="299"/>
      <c r="F12" s="299"/>
      <c r="G12" s="299"/>
      <c r="H12" s="299"/>
      <c r="I12" s="300"/>
    </row>
    <row r="13" spans="2:9" ht="13.5" thickBot="1" x14ac:dyDescent="0.25">
      <c r="B13" s="12" t="s">
        <v>36</v>
      </c>
      <c r="C13" s="279">
        <f>TL!B13</f>
        <v>0</v>
      </c>
      <c r="D13" s="279"/>
      <c r="E13" s="279"/>
      <c r="F13" s="56" t="s">
        <v>40</v>
      </c>
      <c r="G13" s="277">
        <f>TL!H13</f>
        <v>0</v>
      </c>
      <c r="H13" s="277"/>
      <c r="I13" s="278"/>
    </row>
    <row r="14" spans="2:9" ht="13.5" thickBot="1" x14ac:dyDescent="0.25">
      <c r="B14" s="13"/>
      <c r="C14" s="13"/>
      <c r="D14" s="13"/>
      <c r="E14" s="13"/>
      <c r="F14" s="13"/>
      <c r="G14" s="13"/>
      <c r="H14" s="13"/>
      <c r="I14" s="13"/>
    </row>
    <row r="15" spans="2:9" ht="13.5" thickBot="1" x14ac:dyDescent="0.25">
      <c r="B15" s="13"/>
      <c r="C15" s="13"/>
      <c r="D15" s="13"/>
      <c r="E15" s="13"/>
      <c r="F15" s="13"/>
      <c r="G15" s="13"/>
      <c r="H15" s="13"/>
      <c r="I15" s="13"/>
    </row>
    <row r="16" spans="2:9" ht="14.25" customHeight="1" x14ac:dyDescent="0.2">
      <c r="B16" s="284" t="s">
        <v>39</v>
      </c>
      <c r="C16" s="285"/>
      <c r="D16" s="285"/>
      <c r="E16" s="285"/>
      <c r="F16" s="285"/>
      <c r="G16" s="285"/>
      <c r="H16" s="285"/>
      <c r="I16" s="286"/>
    </row>
    <row r="17" spans="2:9" x14ac:dyDescent="0.2">
      <c r="B17" s="9"/>
      <c r="C17" s="10"/>
      <c r="D17" s="10"/>
      <c r="E17" s="10"/>
      <c r="F17" s="10"/>
      <c r="G17" s="10"/>
      <c r="H17" s="10"/>
      <c r="I17" s="11"/>
    </row>
    <row r="18" spans="2:9" ht="15" x14ac:dyDescent="0.2">
      <c r="B18" s="282" t="s">
        <v>38</v>
      </c>
      <c r="C18" s="283"/>
      <c r="D18" s="283"/>
      <c r="E18" s="283"/>
      <c r="F18" s="283"/>
      <c r="G18" s="283"/>
      <c r="H18" s="283"/>
      <c r="I18" s="53">
        <f>TL!J27</f>
        <v>30</v>
      </c>
    </row>
    <row r="19" spans="2:9" ht="15" x14ac:dyDescent="0.2">
      <c r="B19" s="280" t="s">
        <v>74</v>
      </c>
      <c r="C19" s="281"/>
      <c r="D19" s="281"/>
      <c r="E19" s="281"/>
      <c r="F19" s="281"/>
      <c r="G19" s="281"/>
      <c r="H19" s="281"/>
      <c r="I19" s="53" t="e">
        <f>IF('TMU alt_lot'!C56-'TMU licen_exist'!C56&lt;0,"0",'TMU alt_lot'!C56-'TMU licen_exist'!C56)</f>
        <v>#DIV/0!</v>
      </c>
    </row>
    <row r="20" spans="2:9" ht="15" x14ac:dyDescent="0.2">
      <c r="B20" s="62"/>
      <c r="C20" s="63"/>
      <c r="D20" s="63"/>
      <c r="E20" s="63"/>
      <c r="F20" s="63"/>
      <c r="G20" s="63"/>
      <c r="H20" s="63"/>
      <c r="I20" s="54"/>
    </row>
    <row r="21" spans="2:9" ht="12.75" customHeight="1" x14ac:dyDescent="0.2">
      <c r="B21" s="55"/>
      <c r="C21" s="34"/>
      <c r="D21" s="34"/>
      <c r="E21" s="34"/>
      <c r="F21" s="34"/>
      <c r="G21" s="34"/>
      <c r="H21" s="67" t="s">
        <v>37</v>
      </c>
      <c r="I21" s="68" t="e">
        <f>SUM(I18:I19)</f>
        <v>#DIV/0!</v>
      </c>
    </row>
    <row r="22" spans="2:9" ht="13.5" thickBot="1" x14ac:dyDescent="0.25">
      <c r="B22" s="274" t="s">
        <v>43</v>
      </c>
      <c r="C22" s="275"/>
      <c r="D22" s="275"/>
      <c r="E22" s="275"/>
      <c r="F22" s="275"/>
      <c r="G22" s="275"/>
      <c r="H22" s="275"/>
      <c r="I22" s="276"/>
    </row>
    <row r="23" spans="2:9" x14ac:dyDescent="0.2">
      <c r="B23" s="15"/>
      <c r="C23" s="7"/>
      <c r="D23" s="7"/>
      <c r="E23" s="7"/>
      <c r="F23" s="14"/>
      <c r="G23" s="14"/>
      <c r="H23" s="7"/>
      <c r="I23" s="16"/>
    </row>
    <row r="24" spans="2:9" x14ac:dyDescent="0.2">
      <c r="B24" s="225"/>
      <c r="C24" s="225"/>
      <c r="D24" s="225"/>
      <c r="E24" s="225"/>
      <c r="F24" s="225"/>
      <c r="G24" s="225"/>
      <c r="H24" s="225"/>
      <c r="I24" s="225"/>
    </row>
    <row r="25" spans="2:9" x14ac:dyDescent="0.2">
      <c r="B25" s="225"/>
      <c r="C25" s="225"/>
      <c r="D25" s="225"/>
      <c r="E25" s="225"/>
      <c r="F25" s="225"/>
      <c r="G25" s="225"/>
      <c r="H25" s="225"/>
      <c r="I25" s="225"/>
    </row>
    <row r="26" spans="2:9" x14ac:dyDescent="0.2">
      <c r="B26" s="5"/>
    </row>
    <row r="27" spans="2:9" x14ac:dyDescent="0.2">
      <c r="B27" s="5"/>
    </row>
    <row r="28" spans="2:9" x14ac:dyDescent="0.2">
      <c r="B28" s="5"/>
    </row>
    <row r="29" spans="2:9" x14ac:dyDescent="0.2">
      <c r="B29" s="5"/>
    </row>
    <row r="30" spans="2:9" x14ac:dyDescent="0.2">
      <c r="B30" s="5"/>
    </row>
  </sheetData>
  <sheetProtection formatCells="0" formatColumns="0" formatRows="0" insertColumns="0" insertRows="0" insertHyperlinks="0" deleteColumns="0" deleteRows="0" sort="0" autoFilter="0" pivotTables="0"/>
  <mergeCells count="13">
    <mergeCell ref="B24:I25"/>
    <mergeCell ref="B5:I5"/>
    <mergeCell ref="B6:I6"/>
    <mergeCell ref="B7:I7"/>
    <mergeCell ref="F11:I11"/>
    <mergeCell ref="D10:I10"/>
    <mergeCell ref="B9:I9"/>
    <mergeCell ref="B22:I22"/>
    <mergeCell ref="G13:I13"/>
    <mergeCell ref="C13:E13"/>
    <mergeCell ref="B19:H19"/>
    <mergeCell ref="B18:H18"/>
    <mergeCell ref="B16:I16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5</vt:i4>
      </vt:variant>
    </vt:vector>
  </HeadingPairs>
  <TitlesOfParts>
    <vt:vector size="11" baseType="lpstr">
      <vt:lpstr>O que deve saber</vt:lpstr>
      <vt:lpstr>TL</vt:lpstr>
      <vt:lpstr>dados TMU</vt:lpstr>
      <vt:lpstr>TMU licen_exist</vt:lpstr>
      <vt:lpstr>TMU alt_lot</vt:lpstr>
      <vt:lpstr>Taxas Totais</vt:lpstr>
      <vt:lpstr>'Taxas Totais'!_Hlk426046316</vt:lpstr>
      <vt:lpstr>'dados TMU'!Área_de_Impressão</vt:lpstr>
      <vt:lpstr>'Taxas Totais'!Área_de_Impressão</vt:lpstr>
      <vt:lpstr>'TMU alt_lot'!Área_de_Impressão</vt:lpstr>
      <vt:lpstr>'TMU licen_exist'!Área_de_Impressão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Pandeirada</dc:creator>
  <cp:lastModifiedBy>Filipa Mota</cp:lastModifiedBy>
  <cp:lastPrinted>2024-01-03T16:00:52Z</cp:lastPrinted>
  <dcterms:created xsi:type="dcterms:W3CDTF">2015-04-04T17:14:42Z</dcterms:created>
  <dcterms:modified xsi:type="dcterms:W3CDTF">2025-05-08T14:54:14Z</dcterms:modified>
</cp:coreProperties>
</file>