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z:\Desktop\TMU\"/>
    </mc:Choice>
  </mc:AlternateContent>
  <xr:revisionPtr revIDLastSave="0" documentId="13_ncr:1_{A36DFE53-ECDC-4B8D-8C2A-1052DD790C34}" xr6:coauthVersionLast="47" xr6:coauthVersionMax="47" xr10:uidLastSave="{00000000-0000-0000-0000-000000000000}"/>
  <bookViews>
    <workbookView xWindow="28680" yWindow="-120" windowWidth="29040" windowHeight="15720" tabRatio="500" xr2:uid="{00000000-000D-0000-FFFF-FFFF00000000}"/>
  </bookViews>
  <sheets>
    <sheet name="O que deve saber" sheetId="4" r:id="rId1"/>
    <sheet name="TE" sheetId="3" r:id="rId2"/>
    <sheet name="TMU" sheetId="1" r:id="rId3"/>
    <sheet name="Taxas Totais" sheetId="2" r:id="rId4"/>
  </sheets>
  <definedNames>
    <definedName name="_Hlk426046316" localSheetId="3">'Taxas Totais'!$B$10</definedName>
    <definedName name="_xlnm.Print_Area" localSheetId="3">'Taxas Totais'!$A$1:$J$39</definedName>
    <definedName name="_xlnm.Print_Area" localSheetId="1">TE!$B$1:$N$43</definedName>
    <definedName name="_xlnm.Print_Area" localSheetId="2">TMU!$A$1:$G$56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4" i="3" l="1"/>
  <c r="N24" i="3" s="1"/>
  <c r="L25" i="3"/>
  <c r="L26" i="3"/>
  <c r="N26" i="3" s="1"/>
  <c r="N20" i="3"/>
  <c r="N21" i="3"/>
  <c r="N25" i="3"/>
  <c r="N27" i="3"/>
  <c r="N28" i="3"/>
  <c r="N29" i="3"/>
  <c r="N30" i="3"/>
  <c r="N31" i="3"/>
  <c r="N32" i="3"/>
  <c r="N33" i="3"/>
  <c r="N34" i="3"/>
  <c r="N35" i="3"/>
  <c r="N36" i="3"/>
  <c r="N37" i="3"/>
  <c r="N38" i="3"/>
  <c r="N39" i="3"/>
  <c r="N40" i="3"/>
  <c r="N41" i="3"/>
  <c r="L19" i="3"/>
  <c r="N19" i="3" s="1"/>
  <c r="L20" i="3"/>
  <c r="L21" i="3"/>
  <c r="L22" i="3"/>
  <c r="N22" i="3" s="1"/>
  <c r="L23" i="3"/>
  <c r="N23" i="3" s="1"/>
  <c r="L27" i="3"/>
  <c r="L28" i="3"/>
  <c r="L29" i="3"/>
  <c r="L30" i="3"/>
  <c r="L31" i="3"/>
  <c r="L32" i="3"/>
  <c r="L33" i="3"/>
  <c r="L34" i="3"/>
  <c r="L35" i="3"/>
  <c r="I27" i="2"/>
  <c r="C32" i="1"/>
  <c r="L36" i="3"/>
  <c r="L37" i="3"/>
  <c r="L38" i="3"/>
  <c r="L40" i="3"/>
  <c r="C28" i="1" l="1"/>
  <c r="C29" i="1" s="1"/>
  <c r="E38" i="1"/>
  <c r="L39" i="3"/>
  <c r="E11" i="2"/>
  <c r="D10" i="2"/>
  <c r="G13" i="2"/>
  <c r="C13" i="1"/>
  <c r="C12" i="1"/>
  <c r="C11" i="1"/>
  <c r="C10" i="1"/>
  <c r="L18" i="3"/>
  <c r="N18" i="3" s="1"/>
  <c r="C23" i="1"/>
  <c r="L41" i="3"/>
  <c r="C35" i="1"/>
  <c r="E52" i="1" s="1"/>
  <c r="E46" i="1"/>
  <c r="E48" i="1"/>
  <c r="E49" i="1"/>
  <c r="C13" i="2"/>
  <c r="D12" i="2"/>
  <c r="I33" i="2"/>
  <c r="I28" i="2"/>
  <c r="I29" i="2"/>
  <c r="I30" i="2"/>
  <c r="I31" i="2"/>
  <c r="I32" i="2"/>
  <c r="I34" i="2"/>
  <c r="I35" i="2"/>
  <c r="I36" i="2"/>
  <c r="I37" i="2"/>
  <c r="E50" i="1"/>
  <c r="E47" i="1"/>
  <c r="E51" i="1"/>
  <c r="C53" i="1" l="1"/>
  <c r="C56" i="1" s="1"/>
  <c r="I18" i="2" s="1"/>
  <c r="I38" i="2"/>
  <c r="N42" i="3"/>
  <c r="I17" i="2" s="1"/>
  <c r="I20" i="2" l="1"/>
</calcChain>
</file>

<file path=xl/sharedStrings.xml><?xml version="1.0" encoding="utf-8"?>
<sst xmlns="http://schemas.openxmlformats.org/spreadsheetml/2006/main" count="133" uniqueCount="111">
  <si>
    <t>Ki</t>
  </si>
  <si>
    <t>Si</t>
  </si>
  <si>
    <t>Habitação Unifamiliar</t>
  </si>
  <si>
    <t>Habitação Colectiva</t>
  </si>
  <si>
    <t>i</t>
  </si>
  <si>
    <t>PDM</t>
  </si>
  <si>
    <t>A</t>
  </si>
  <si>
    <t>PPI</t>
  </si>
  <si>
    <t>PPI/A</t>
  </si>
  <si>
    <t>Localização</t>
  </si>
  <si>
    <t>Li</t>
  </si>
  <si>
    <t>li</t>
  </si>
  <si>
    <t>Arruamento pavimentado betuminoso</t>
  </si>
  <si>
    <t>Passeios</t>
  </si>
  <si>
    <t>Estacionamento público</t>
  </si>
  <si>
    <t>Rede de abastecimento de água</t>
  </si>
  <si>
    <t>Rede de drenagem de águas residuais</t>
  </si>
  <si>
    <t>Rede de drenagem de águas pluviais</t>
  </si>
  <si>
    <t>∑(li x PPI/A)</t>
  </si>
  <si>
    <t>∑ Ki x Si</t>
  </si>
  <si>
    <t>SIM</t>
  </si>
  <si>
    <t>NÃO</t>
  </si>
  <si>
    <t>Escolher a localização</t>
  </si>
  <si>
    <t>Tipologia</t>
  </si>
  <si>
    <t>Indice de utilização – quociente entre área de construção e área de terreno</t>
  </si>
  <si>
    <t>Necessidades de Insfraestruturação (construção ou reforço) do Local a cargo do Município?</t>
  </si>
  <si>
    <t>Manutenção das infraestruturas a cargo do Município?*</t>
  </si>
  <si>
    <t>TMU apurada  =</t>
  </si>
  <si>
    <t>Condição</t>
  </si>
  <si>
    <t>Valor</t>
  </si>
  <si>
    <t>* Exclui-se quando a manutenção fique a cargo do requerente, por ex. nos termos da alínea b) do n.º 2 e no n.º 5 do artigo 24,º do RJUE</t>
  </si>
  <si>
    <t>Restauração/Bebidas/Empreendimentos turísticos</t>
  </si>
  <si>
    <t>Comércio/Serviços/Escritórios</t>
  </si>
  <si>
    <t>Restantes Espaços</t>
  </si>
  <si>
    <t xml:space="preserve">Documento com 1 página </t>
  </si>
  <si>
    <t>DADOS DO PROCESSO</t>
  </si>
  <si>
    <t xml:space="preserve">Nome do requerente: </t>
  </si>
  <si>
    <t xml:space="preserve">Número de Identificação Fiscal (NIF): </t>
  </si>
  <si>
    <t xml:space="preserve">Número do Processo: </t>
  </si>
  <si>
    <t xml:space="preserve">Local: </t>
  </si>
  <si>
    <t>Total:</t>
  </si>
  <si>
    <r>
      <t>Tout-venant – por m</t>
    </r>
    <r>
      <rPr>
        <vertAlign val="superscript"/>
        <sz val="10"/>
        <rFont val="Calibri"/>
        <family val="2"/>
      </rPr>
      <t>2</t>
    </r>
    <r>
      <rPr>
        <sz val="10"/>
        <rFont val="Calibri"/>
        <family val="2"/>
      </rPr>
      <t xml:space="preserve"> </t>
    </r>
  </si>
  <si>
    <r>
      <t>Betuminoso  - por m</t>
    </r>
    <r>
      <rPr>
        <vertAlign val="superscript"/>
        <sz val="10"/>
        <rFont val="Calibri"/>
        <family val="2"/>
      </rPr>
      <t>2</t>
    </r>
  </si>
  <si>
    <r>
      <t>Calçada  em calcário (5x5 cm), incluindo fundação – m</t>
    </r>
    <r>
      <rPr>
        <vertAlign val="superscript"/>
        <sz val="10"/>
        <rFont val="Calibri"/>
        <family val="2"/>
      </rPr>
      <t>2</t>
    </r>
  </si>
  <si>
    <r>
      <t>Calçada  em calcário (10x10 cm), incluindo fundação – m</t>
    </r>
    <r>
      <rPr>
        <vertAlign val="superscript"/>
        <sz val="10"/>
        <rFont val="Calibri"/>
        <family val="2"/>
      </rPr>
      <t>2</t>
    </r>
  </si>
  <si>
    <r>
      <t>Calçada  em granito (5x5 cm), incluindo fundação – m</t>
    </r>
    <r>
      <rPr>
        <vertAlign val="superscript"/>
        <sz val="10"/>
        <rFont val="Calibri"/>
        <family val="2"/>
      </rPr>
      <t>2</t>
    </r>
  </si>
  <si>
    <r>
      <t>Calçada  em granito (10x10 cm), incluindo fundação – m</t>
    </r>
    <r>
      <rPr>
        <vertAlign val="superscript"/>
        <sz val="10"/>
        <rFont val="Calibri"/>
        <family val="2"/>
      </rPr>
      <t>2</t>
    </r>
  </si>
  <si>
    <r>
      <t>Calçada  em elementos pré-fabricados de betão incluindo fundação – m</t>
    </r>
    <r>
      <rPr>
        <vertAlign val="superscript"/>
        <sz val="10"/>
        <rFont val="Calibri"/>
        <family val="2"/>
      </rPr>
      <t>2</t>
    </r>
  </si>
  <si>
    <r>
      <t>Betonilha de cimento – m</t>
    </r>
    <r>
      <rPr>
        <vertAlign val="superscript"/>
        <sz val="10"/>
        <rFont val="Calibri"/>
        <family val="2"/>
      </rPr>
      <t>2</t>
    </r>
    <r>
      <rPr>
        <sz val="10"/>
        <rFont val="Calibri"/>
        <family val="2"/>
      </rPr>
      <t xml:space="preserve">  </t>
    </r>
  </si>
  <si>
    <t>Lancil/guia em calcário – ml</t>
  </si>
  <si>
    <t>Lancil/guia em granito – ml</t>
  </si>
  <si>
    <t>Lancil/guia em betão – ml</t>
  </si>
  <si>
    <t>Valor Unit.</t>
  </si>
  <si>
    <t>Sub-Total</t>
  </si>
  <si>
    <t>Qt.</t>
  </si>
  <si>
    <t>Designação</t>
  </si>
  <si>
    <t>Quantidades(m2)</t>
  </si>
  <si>
    <t>Taxa</t>
  </si>
  <si>
    <t>Anexo</t>
  </si>
  <si>
    <t>Total</t>
  </si>
  <si>
    <t>Unitária</t>
  </si>
  <si>
    <t>Alterações em fachadas de edificações (por cada fachada alterada). (un)</t>
  </si>
  <si>
    <t>Abertura e alargamento de poços ou furos incluindo a construção de resguardos. (un)</t>
  </si>
  <si>
    <t>Instalação de infraestruturas de suporte de radiocomunicações. (un)</t>
  </si>
  <si>
    <t>STotal</t>
  </si>
  <si>
    <t>CALCULO TAXAS</t>
  </si>
  <si>
    <t>Formula de calculo:</t>
  </si>
  <si>
    <t>Número do Processo:</t>
  </si>
  <si>
    <t>TOTAL TAXAS</t>
  </si>
  <si>
    <t>T.M.U.</t>
  </si>
  <si>
    <t>Data:</t>
  </si>
  <si>
    <t xml:space="preserve">         Área de Construção</t>
  </si>
  <si>
    <t xml:space="preserve">         Área de terreno inserida em solo urbano, urbanizável e industrial</t>
  </si>
  <si>
    <t>TMU = ∑ (Ki x Si) x 1/(2i) x ∑ (Ii x PPI /A) x Li x 10</t>
  </si>
  <si>
    <t xml:space="preserve">1/(2i) </t>
  </si>
  <si>
    <r>
      <t>CAUÇÃO</t>
    </r>
    <r>
      <rPr>
        <sz val="9"/>
        <rFont val="Calibri"/>
        <family val="2"/>
      </rPr>
      <t xml:space="preserve"> (art. 37º, RMUE) </t>
    </r>
  </si>
  <si>
    <t xml:space="preserve">          </t>
  </si>
  <si>
    <t>Divisão de Urbanismo - Taxa Edificação</t>
  </si>
  <si>
    <t>Divisão de Urbanismo - TMU</t>
  </si>
  <si>
    <t>Divisão de Urbanismo - Taxas Totais</t>
  </si>
  <si>
    <t>Demolição de edificações - por cada piso</t>
  </si>
  <si>
    <t>Habitação unifamiliar. (m2 ou fração de m2)</t>
  </si>
  <si>
    <t>Empreendimentos turísticos. (m2 ou fração de m2)</t>
  </si>
  <si>
    <t>Recintos de espectáculos e divertimentos públicos.(m2 ou fração de m2)</t>
  </si>
  <si>
    <t>Outras edificações, não consideradas de escassa relevância urbanística e não abrangidas nos números anteriores.(m2 ou fração de m2)</t>
  </si>
  <si>
    <t>Construção de muros. (ml ou fração de ml)</t>
  </si>
  <si>
    <t>Construção, reconstrução, ampliação ou alteração de vedações.(ml ou fração de ml)</t>
  </si>
  <si>
    <t>Volumes balançados sobre o domínio público. (piso e m2 ou fração de m2)</t>
  </si>
  <si>
    <t>Em função do prazo: (por cada mês ou fração).</t>
  </si>
  <si>
    <t>Espaços Abrangidos por Plano de Pormenor ou Plano de Urbanização</t>
  </si>
  <si>
    <t>Parques de exposição e venda - por m2</t>
  </si>
  <si>
    <t>Quiosques - por m2</t>
  </si>
  <si>
    <t>Parques de sucata - por m2 ou fração</t>
  </si>
  <si>
    <t>Outras operações urbanísticas não especificadas - por m2 de área de intervenção</t>
  </si>
  <si>
    <t>Habitação multifamiliar. (m2 ou fração de m2)</t>
  </si>
  <si>
    <r>
      <t xml:space="preserve">Edificio misto, de comércio ou de serviço, </t>
    </r>
    <r>
      <rPr>
        <b/>
        <sz val="8"/>
        <rFont val="Calibri"/>
        <family val="2"/>
        <scheme val="minor"/>
      </rPr>
      <t>quando integrado em loteamento</t>
    </r>
    <r>
      <rPr>
        <sz val="8"/>
        <rFont val="Calibri"/>
        <family val="2"/>
        <scheme val="minor"/>
      </rPr>
      <t>. (m2 ou fração de m2)</t>
    </r>
  </si>
  <si>
    <t>Implantação ou construção de tanques, piscinas e outros depósitos destinados a líquidos. (m2 ou fração)</t>
  </si>
  <si>
    <r>
      <t xml:space="preserve">Edificio misto,  de comércio ou de serviço, quando </t>
    </r>
    <r>
      <rPr>
        <b/>
        <u/>
        <sz val="8"/>
        <rFont val="Calibri"/>
        <family val="2"/>
        <scheme val="minor"/>
      </rPr>
      <t>não</t>
    </r>
    <r>
      <rPr>
        <b/>
        <sz val="8"/>
        <rFont val="Calibri"/>
        <family val="2"/>
        <scheme val="minor"/>
      </rPr>
      <t xml:space="preserve"> integrado em loteamento</t>
    </r>
    <r>
      <rPr>
        <sz val="8"/>
        <rFont val="Calibri"/>
        <family val="2"/>
        <scheme val="minor"/>
      </rPr>
      <t>. (m2 ou fração de m2)</t>
    </r>
  </si>
  <si>
    <t>Taxas de Obras de Edificação</t>
  </si>
  <si>
    <t>edificação principal</t>
  </si>
  <si>
    <t>Indústria</t>
  </si>
  <si>
    <r>
      <t xml:space="preserve">Outros </t>
    </r>
    <r>
      <rPr>
        <sz val="8"/>
        <rFont val="Calibri"/>
        <family val="2"/>
      </rPr>
      <t>(designadamente, armazéns, agrícolas, pecuários e florestais)</t>
    </r>
  </si>
  <si>
    <t>Espaços Centrais e Habitacionais</t>
  </si>
  <si>
    <t>Espaços de Uso Especial - Equipamentos</t>
  </si>
  <si>
    <t>Espaços Atividades Económicas</t>
  </si>
  <si>
    <t>Espaços Urbanos de Baixa Densidade</t>
  </si>
  <si>
    <r>
      <t xml:space="preserve">Indústria e armazém, quando </t>
    </r>
    <r>
      <rPr>
        <b/>
        <sz val="8"/>
        <rFont val="Calibri"/>
        <family val="2"/>
        <scheme val="minor"/>
      </rPr>
      <t>localizado em zona ou pólo industrial</t>
    </r>
    <r>
      <rPr>
        <sz val="8"/>
        <rFont val="Calibri"/>
        <family val="2"/>
        <scheme val="minor"/>
      </rPr>
      <t>.(m2 ou fração de m2) - licença</t>
    </r>
  </si>
  <si>
    <r>
      <t xml:space="preserve">Indústria e armazém, quando </t>
    </r>
    <r>
      <rPr>
        <b/>
        <sz val="8"/>
        <rFont val="Calibri"/>
        <family val="2"/>
        <scheme val="minor"/>
      </rPr>
      <t>localizado em zona ou pólo industrial</t>
    </r>
    <r>
      <rPr>
        <sz val="8"/>
        <rFont val="Calibri"/>
        <family val="2"/>
        <scheme val="minor"/>
      </rPr>
      <t>.(m2 ou fração de m2) - comunicação prévia</t>
    </r>
  </si>
  <si>
    <r>
      <t xml:space="preserve">Indústria e armazém, quando localizado </t>
    </r>
    <r>
      <rPr>
        <b/>
        <u/>
        <sz val="8"/>
        <rFont val="Calibri"/>
        <family val="2"/>
        <scheme val="minor"/>
      </rPr>
      <t>fora</t>
    </r>
    <r>
      <rPr>
        <sz val="8"/>
        <rFont val="Calibri"/>
        <family val="2"/>
        <scheme val="minor"/>
      </rPr>
      <t xml:space="preserve"> de zona ou pólo industrial. (m2 ou fração de m2) - licença</t>
    </r>
  </si>
  <si>
    <r>
      <t xml:space="preserve">Indústria e armazém, quando localizado </t>
    </r>
    <r>
      <rPr>
        <b/>
        <u/>
        <sz val="8"/>
        <rFont val="Calibri"/>
        <family val="2"/>
        <scheme val="minor"/>
      </rPr>
      <t>fora</t>
    </r>
    <r>
      <rPr>
        <sz val="8"/>
        <rFont val="Calibri"/>
        <family val="2"/>
        <scheme val="minor"/>
      </rPr>
      <t xml:space="preserve"> de zona ou pólo industrial. (m2 ou fração de m2) - comunicação prévia</t>
    </r>
  </si>
  <si>
    <t>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</si>
</sst>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7" formatCode="#,##0.00\ &quot;€&quot;;\-#,##0.00\ &quot;€&quot;"/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#,###"/>
    <numFmt numFmtId="166" formatCode="#,##0.00\ [$€-1]"/>
    <numFmt numFmtId="167" formatCode="_-* #,##0.00\ [$€-816]_-;\-* #,##0.00\ [$€-816]_-;_-* &quot;-&quot;??\ [$€-816]_-;_-@_-"/>
    <numFmt numFmtId="168" formatCode="#,##0.00\ &quot;€&quot;"/>
    <numFmt numFmtId="169" formatCode="_-* #,##0.00\ [$€]_-;\-* #,##0.00\ [$€]_-;_-* &quot;-&quot;??\ [$€]_-;_-@_-"/>
    <numFmt numFmtId="170" formatCode="dd\-mm\-yyyy;@"/>
    <numFmt numFmtId="171" formatCode="#,##0.00_ ;[Red]\-#,##0.00\ "/>
    <numFmt numFmtId="172" formatCode="#,##0.00\ [$€-816];[Red]\-#,##0.00\ [$€-816]"/>
  </numFmts>
  <fonts count="24" x14ac:knownFonts="1">
    <font>
      <sz val="10"/>
      <name val="Arial"/>
    </font>
    <font>
      <sz val="10"/>
      <name val="Arial"/>
      <family val="2"/>
    </font>
    <font>
      <sz val="12"/>
      <name val="Calibri"/>
      <family val="2"/>
    </font>
    <font>
      <sz val="10"/>
      <name val="Calibri"/>
      <family val="2"/>
    </font>
    <font>
      <b/>
      <sz val="16"/>
      <name val="Calibri"/>
      <family val="2"/>
    </font>
    <font>
      <sz val="16"/>
      <name val="Calibri"/>
      <family val="2"/>
    </font>
    <font>
      <b/>
      <sz val="12"/>
      <name val="Calibri"/>
      <family val="2"/>
    </font>
    <font>
      <b/>
      <sz val="10"/>
      <name val="Calibri"/>
      <family val="2"/>
    </font>
    <font>
      <sz val="8"/>
      <name val="Calibri"/>
      <family val="2"/>
    </font>
    <font>
      <b/>
      <sz val="9"/>
      <name val="Calibri"/>
      <family val="2"/>
    </font>
    <font>
      <sz val="9"/>
      <name val="Calibri"/>
      <family val="2"/>
    </font>
    <font>
      <vertAlign val="superscript"/>
      <sz val="10"/>
      <name val="Calibri"/>
      <family val="2"/>
    </font>
    <font>
      <sz val="10"/>
      <name val="Arial"/>
      <family val="2"/>
    </font>
    <font>
      <sz val="11"/>
      <name val="Calibri"/>
      <family val="2"/>
    </font>
    <font>
      <b/>
      <sz val="11"/>
      <name val="Calibri"/>
      <family val="2"/>
    </font>
    <font>
      <sz val="12"/>
      <color theme="0"/>
      <name val="Calibri"/>
      <family val="2"/>
    </font>
    <font>
      <sz val="10"/>
      <color rgb="FF808080"/>
      <name val="Calibri"/>
      <family val="2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12"/>
      <color rgb="FF000000"/>
      <name val="Verdana"/>
      <family val="2"/>
    </font>
    <font>
      <sz val="8"/>
      <name val="Calibri"/>
      <family val="2"/>
      <scheme val="minor"/>
    </font>
    <font>
      <sz val="9"/>
      <color rgb="FF808080"/>
      <name val="Calibri"/>
      <family val="2"/>
      <scheme val="minor"/>
    </font>
    <font>
      <b/>
      <sz val="8"/>
      <name val="Calibri"/>
      <family val="2"/>
      <scheme val="minor"/>
    </font>
    <font>
      <b/>
      <u/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rgb="FFFFFF99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BFBFBF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169" fontId="12" fillId="0" borderId="0" applyFont="0" applyFill="0" applyBorder="0" applyAlignment="0" applyProtection="0"/>
    <xf numFmtId="44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0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15" fillId="0" borderId="0" xfId="0" applyFont="1"/>
    <xf numFmtId="0" fontId="16" fillId="0" borderId="0" xfId="0" applyFont="1" applyAlignment="1">
      <alignment vertical="center"/>
    </xf>
    <xf numFmtId="0" fontId="8" fillId="0" borderId="0" xfId="0" applyFont="1" applyAlignment="1">
      <alignment horizontal="justify" vertical="center"/>
    </xf>
    <xf numFmtId="0" fontId="8" fillId="0" borderId="0" xfId="0" applyFont="1" applyAlignment="1">
      <alignment vertical="center"/>
    </xf>
    <xf numFmtId="0" fontId="17" fillId="0" borderId="0" xfId="0" applyFont="1"/>
    <xf numFmtId="0" fontId="17" fillId="0" borderId="0" xfId="0" applyFont="1" applyAlignment="1">
      <alignment vertical="center"/>
    </xf>
    <xf numFmtId="0" fontId="18" fillId="0" borderId="0" xfId="0" applyFont="1" applyAlignment="1">
      <alignment horizontal="right" vertical="center"/>
    </xf>
    <xf numFmtId="0" fontId="17" fillId="0" borderId="1" xfId="0" applyFont="1" applyBorder="1" applyAlignment="1">
      <alignment vertical="center"/>
    </xf>
    <xf numFmtId="0" fontId="18" fillId="0" borderId="2" xfId="0" applyFont="1" applyBorder="1" applyAlignment="1">
      <alignment vertical="center"/>
    </xf>
    <xf numFmtId="0" fontId="18" fillId="0" borderId="2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/>
    </xf>
    <xf numFmtId="1" fontId="17" fillId="0" borderId="2" xfId="0" applyNumberFormat="1" applyFont="1" applyBorder="1" applyAlignment="1">
      <alignment horizontal="center" vertical="center"/>
    </xf>
    <xf numFmtId="169" fontId="17" fillId="0" borderId="3" xfId="1" applyFont="1" applyBorder="1" applyAlignment="1" applyProtection="1">
      <alignment horizontal="center" vertical="center"/>
    </xf>
    <xf numFmtId="0" fontId="17" fillId="0" borderId="4" xfId="0" applyFont="1" applyBorder="1" applyAlignment="1">
      <alignment vertical="justify" wrapText="1"/>
    </xf>
    <xf numFmtId="0" fontId="17" fillId="0" borderId="0" xfId="0" applyFont="1" applyAlignment="1">
      <alignment vertical="justify" wrapText="1"/>
    </xf>
    <xf numFmtId="169" fontId="18" fillId="0" borderId="5" xfId="1" applyFont="1" applyBorder="1" applyAlignment="1" applyProtection="1">
      <alignment horizontal="center"/>
    </xf>
    <xf numFmtId="0" fontId="17" fillId="0" borderId="6" xfId="0" applyFont="1" applyBorder="1" applyAlignment="1">
      <alignment vertical="center"/>
    </xf>
    <xf numFmtId="0" fontId="18" fillId="0" borderId="6" xfId="0" applyFont="1" applyBorder="1" applyAlignment="1">
      <alignment horizontal="right" vertical="center"/>
    </xf>
    <xf numFmtId="0" fontId="17" fillId="0" borderId="6" xfId="0" applyFont="1" applyBorder="1"/>
    <xf numFmtId="0" fontId="17" fillId="0" borderId="7" xfId="0" applyFont="1" applyBorder="1"/>
    <xf numFmtId="0" fontId="17" fillId="0" borderId="0" xfId="0" applyFont="1" applyAlignment="1">
      <alignment vertical="center" wrapText="1"/>
    </xf>
    <xf numFmtId="7" fontId="18" fillId="0" borderId="0" xfId="0" applyNumberFormat="1" applyFont="1"/>
    <xf numFmtId="0" fontId="3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0" fontId="10" fillId="0" borderId="4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0" fillId="0" borderId="8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167" fontId="3" fillId="0" borderId="8" xfId="2" applyNumberFormat="1" applyFont="1" applyBorder="1" applyAlignment="1" applyProtection="1">
      <alignment vertical="center"/>
    </xf>
    <xf numFmtId="0" fontId="3" fillId="0" borderId="4" xfId="0" applyFont="1" applyBorder="1" applyAlignment="1">
      <alignment horizontal="justify" vertical="center"/>
    </xf>
    <xf numFmtId="0" fontId="7" fillId="0" borderId="0" xfId="0" applyFont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0" xfId="0" applyFont="1" applyAlignment="1">
      <alignment horizontal="justify" vertical="center"/>
    </xf>
    <xf numFmtId="167" fontId="3" fillId="0" borderId="0" xfId="2" applyNumberFormat="1" applyFont="1" applyBorder="1" applyAlignment="1" applyProtection="1">
      <alignment vertical="center"/>
    </xf>
    <xf numFmtId="167" fontId="7" fillId="0" borderId="8" xfId="2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167" fontId="7" fillId="0" borderId="8" xfId="2" applyNumberFormat="1" applyFont="1" applyBorder="1" applyAlignment="1" applyProtection="1">
      <alignment horizontal="center" vertical="center"/>
    </xf>
    <xf numFmtId="8" fontId="3" fillId="0" borderId="0" xfId="0" applyNumberFormat="1" applyFont="1" applyAlignment="1">
      <alignment horizontal="right" vertical="center"/>
    </xf>
    <xf numFmtId="167" fontId="7" fillId="0" borderId="8" xfId="2" applyNumberFormat="1" applyFont="1" applyBorder="1" applyAlignment="1" applyProtection="1">
      <alignment horizontal="left" vertical="center"/>
    </xf>
    <xf numFmtId="0" fontId="3" fillId="0" borderId="1" xfId="0" applyFont="1" applyBorder="1" applyAlignment="1">
      <alignment vertical="center"/>
    </xf>
    <xf numFmtId="0" fontId="7" fillId="0" borderId="7" xfId="0" applyFont="1" applyBorder="1" applyAlignment="1">
      <alignment horizontal="right" vertical="center"/>
    </xf>
    <xf numFmtId="0" fontId="10" fillId="0" borderId="0" xfId="0" applyFont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14" fillId="0" borderId="10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10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33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2" fontId="14" fillId="0" borderId="11" xfId="0" applyNumberFormat="1" applyFont="1" applyBorder="1" applyAlignment="1">
      <alignment horizontal="center" vertical="center"/>
    </xf>
    <xf numFmtId="0" fontId="14" fillId="0" borderId="34" xfId="0" applyFont="1" applyBorder="1" applyAlignment="1">
      <alignment vertical="center"/>
    </xf>
    <xf numFmtId="0" fontId="14" fillId="0" borderId="33" xfId="0" applyFont="1" applyBorder="1" applyAlignment="1">
      <alignment horizontal="center" vertical="center"/>
    </xf>
    <xf numFmtId="0" fontId="13" fillId="0" borderId="35" xfId="0" applyFont="1" applyBorder="1" applyAlignment="1">
      <alignment vertical="center"/>
    </xf>
    <xf numFmtId="165" fontId="13" fillId="0" borderId="36" xfId="0" applyNumberFormat="1" applyFont="1" applyBorder="1" applyAlignment="1">
      <alignment horizontal="center" vertical="center"/>
    </xf>
    <xf numFmtId="0" fontId="14" fillId="0" borderId="0" xfId="0" applyFont="1" applyAlignment="1">
      <alignment vertical="center"/>
    </xf>
    <xf numFmtId="0" fontId="14" fillId="0" borderId="36" xfId="0" applyFont="1" applyBorder="1" applyAlignment="1">
      <alignment horizontal="center" vertical="center"/>
    </xf>
    <xf numFmtId="0" fontId="13" fillId="0" borderId="37" xfId="0" applyFont="1" applyBorder="1" applyAlignment="1">
      <alignment vertical="center"/>
    </xf>
    <xf numFmtId="44" fontId="13" fillId="0" borderId="38" xfId="2" applyFont="1" applyBorder="1" applyAlignment="1" applyProtection="1">
      <alignment horizontal="center" vertical="center"/>
    </xf>
    <xf numFmtId="0" fontId="14" fillId="0" borderId="37" xfId="0" applyFont="1" applyBorder="1" applyAlignment="1">
      <alignment horizontal="center" vertical="center"/>
    </xf>
    <xf numFmtId="0" fontId="14" fillId="0" borderId="38" xfId="0" applyFont="1" applyBorder="1" applyAlignment="1">
      <alignment horizontal="center" vertical="center"/>
    </xf>
    <xf numFmtId="0" fontId="14" fillId="0" borderId="39" xfId="0" applyFont="1" applyBorder="1" applyAlignment="1">
      <alignment vertical="center"/>
    </xf>
    <xf numFmtId="0" fontId="14" fillId="0" borderId="40" xfId="0" applyFont="1" applyBorder="1" applyAlignment="1">
      <alignment vertical="center"/>
    </xf>
    <xf numFmtId="0" fontId="13" fillId="0" borderId="41" xfId="0" applyFont="1" applyBorder="1" applyAlignment="1">
      <alignment horizontal="center" vertical="center"/>
    </xf>
    <xf numFmtId="164" fontId="13" fillId="0" borderId="39" xfId="0" applyNumberFormat="1" applyFont="1" applyBorder="1" applyAlignment="1">
      <alignment vertical="center"/>
    </xf>
    <xf numFmtId="164" fontId="13" fillId="0" borderId="40" xfId="0" applyNumberFormat="1" applyFont="1" applyBorder="1" applyAlignment="1">
      <alignment vertical="center"/>
    </xf>
    <xf numFmtId="2" fontId="13" fillId="0" borderId="41" xfId="0" applyNumberFormat="1" applyFont="1" applyBorder="1" applyAlignment="1">
      <alignment horizontal="center" vertical="center"/>
    </xf>
    <xf numFmtId="0" fontId="19" fillId="0" borderId="0" xfId="0" applyFont="1"/>
    <xf numFmtId="0" fontId="14" fillId="0" borderId="11" xfId="0" applyFont="1" applyBorder="1" applyAlignment="1">
      <alignment horizontal="center" vertical="center"/>
    </xf>
    <xf numFmtId="2" fontId="13" fillId="0" borderId="36" xfId="0" applyNumberFormat="1" applyFont="1" applyBorder="1" applyAlignment="1">
      <alignment horizontal="center" vertical="center"/>
    </xf>
    <xf numFmtId="2" fontId="13" fillId="0" borderId="42" xfId="0" applyNumberFormat="1" applyFont="1" applyBorder="1" applyAlignment="1">
      <alignment horizontal="center" vertical="center"/>
    </xf>
    <xf numFmtId="2" fontId="14" fillId="0" borderId="15" xfId="0" applyNumberFormat="1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11" xfId="0" applyFont="1" applyBorder="1" applyAlignment="1">
      <alignment vertical="center"/>
    </xf>
    <xf numFmtId="166" fontId="13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0" fontId="13" fillId="3" borderId="2" xfId="0" applyFont="1" applyFill="1" applyBorder="1" applyAlignment="1" applyProtection="1">
      <alignment horizontal="center" vertical="center"/>
      <protection locked="0"/>
    </xf>
    <xf numFmtId="0" fontId="13" fillId="4" borderId="2" xfId="0" applyFont="1" applyFill="1" applyBorder="1" applyAlignment="1" applyProtection="1">
      <alignment horizontal="center" vertical="center"/>
      <protection locked="0"/>
    </xf>
    <xf numFmtId="0" fontId="10" fillId="0" borderId="4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167" fontId="14" fillId="0" borderId="8" xfId="2" applyNumberFormat="1" applyFont="1" applyBorder="1" applyAlignment="1" applyProtection="1">
      <alignment vertical="center"/>
    </xf>
    <xf numFmtId="167" fontId="14" fillId="0" borderId="8" xfId="2" applyNumberFormat="1" applyFont="1" applyBorder="1" applyAlignment="1" applyProtection="1">
      <alignment vertical="center"/>
      <protection locked="0"/>
    </xf>
    <xf numFmtId="0" fontId="14" fillId="0" borderId="4" xfId="0" applyFont="1" applyBorder="1" applyAlignment="1">
      <alignment horizontal="justify" vertical="center"/>
    </xf>
    <xf numFmtId="8" fontId="14" fillId="0" borderId="0" xfId="0" applyNumberFormat="1" applyFont="1" applyAlignment="1">
      <alignment horizontal="right" vertical="center"/>
    </xf>
    <xf numFmtId="0" fontId="10" fillId="0" borderId="6" xfId="0" applyFont="1" applyBorder="1" applyAlignment="1">
      <alignment vertical="center"/>
    </xf>
    <xf numFmtId="0" fontId="13" fillId="0" borderId="10" xfId="0" applyFont="1" applyBorder="1" applyAlignment="1">
      <alignment vertical="center" wrapText="1"/>
    </xf>
    <xf numFmtId="0" fontId="13" fillId="0" borderId="12" xfId="0" applyFont="1" applyBorder="1" applyAlignment="1">
      <alignment vertical="center" wrapText="1"/>
    </xf>
    <xf numFmtId="0" fontId="13" fillId="0" borderId="13" xfId="0" applyFont="1" applyBorder="1" applyAlignment="1">
      <alignment vertical="center" wrapText="1"/>
    </xf>
    <xf numFmtId="172" fontId="3" fillId="0" borderId="8" xfId="2" applyNumberFormat="1" applyFont="1" applyBorder="1" applyAlignment="1" applyProtection="1">
      <alignment horizontal="right" vertical="center"/>
    </xf>
    <xf numFmtId="0" fontId="9" fillId="0" borderId="0" xfId="0" applyFont="1" applyAlignment="1">
      <alignment horizontal="left" vertical="center"/>
    </xf>
    <xf numFmtId="1" fontId="13" fillId="3" borderId="13" xfId="0" applyNumberFormat="1" applyFont="1" applyFill="1" applyBorder="1" applyAlignment="1" applyProtection="1">
      <alignment horizontal="center" vertical="center"/>
      <protection locked="0"/>
    </xf>
    <xf numFmtId="0" fontId="14" fillId="0" borderId="16" xfId="0" applyFont="1" applyBorder="1" applyAlignment="1">
      <alignment vertical="center" wrapText="1"/>
    </xf>
    <xf numFmtId="0" fontId="14" fillId="0" borderId="4" xfId="0" applyFont="1" applyBorder="1" applyAlignment="1" applyProtection="1">
      <alignment vertical="center"/>
      <protection locked="0"/>
    </xf>
    <xf numFmtId="0" fontId="14" fillId="0" borderId="0" xfId="0" applyFont="1" applyAlignment="1" applyProtection="1">
      <alignment vertical="center"/>
      <protection locked="0"/>
    </xf>
    <xf numFmtId="168" fontId="0" fillId="0" borderId="0" xfId="0" applyNumberFormat="1"/>
    <xf numFmtId="1" fontId="17" fillId="4" borderId="2" xfId="0" applyNumberFormat="1" applyFont="1" applyFill="1" applyBorder="1" applyAlignment="1" applyProtection="1">
      <alignment horizontal="center" vertical="center"/>
      <protection locked="0"/>
    </xf>
    <xf numFmtId="14" fontId="0" fillId="0" borderId="0" xfId="0" applyNumberFormat="1"/>
    <xf numFmtId="0" fontId="17" fillId="0" borderId="45" xfId="0" applyFont="1" applyBorder="1" applyAlignment="1">
      <alignment vertical="center"/>
    </xf>
    <xf numFmtId="0" fontId="17" fillId="0" borderId="46" xfId="0" applyFont="1" applyBorder="1" applyAlignment="1">
      <alignment horizontal="left" vertical="center"/>
    </xf>
    <xf numFmtId="171" fontId="3" fillId="4" borderId="0" xfId="0" applyNumberFormat="1" applyFont="1" applyFill="1" applyAlignment="1" applyProtection="1">
      <alignment horizontal="center" vertical="center"/>
      <protection locked="0"/>
    </xf>
    <xf numFmtId="1" fontId="17" fillId="4" borderId="16" xfId="0" applyNumberFormat="1" applyFont="1" applyFill="1" applyBorder="1" applyAlignment="1" applyProtection="1">
      <alignment horizontal="center" vertical="center"/>
      <protection locked="0"/>
    </xf>
    <xf numFmtId="1" fontId="17" fillId="4" borderId="15" xfId="0" applyNumberFormat="1" applyFont="1" applyFill="1" applyBorder="1" applyAlignment="1" applyProtection="1">
      <alignment horizontal="center" vertical="center"/>
      <protection locked="0"/>
    </xf>
    <xf numFmtId="1" fontId="17" fillId="4" borderId="11" xfId="0" applyNumberFormat="1" applyFont="1" applyFill="1" applyBorder="1" applyAlignment="1" applyProtection="1">
      <alignment horizontal="center" vertical="center"/>
      <protection locked="0"/>
    </xf>
    <xf numFmtId="168" fontId="17" fillId="0" borderId="2" xfId="0" applyNumberFormat="1" applyFont="1" applyBorder="1" applyAlignment="1">
      <alignment horizontal="center" vertical="center"/>
    </xf>
    <xf numFmtId="1" fontId="17" fillId="4" borderId="16" xfId="0" applyNumberFormat="1" applyFont="1" applyFill="1" applyBorder="1" applyAlignment="1" applyProtection="1">
      <alignment horizontal="center" vertical="center"/>
      <protection locked="0"/>
    </xf>
    <xf numFmtId="1" fontId="17" fillId="4" borderId="15" xfId="0" applyNumberFormat="1" applyFont="1" applyFill="1" applyBorder="1" applyAlignment="1" applyProtection="1">
      <alignment horizontal="center" vertical="center"/>
      <protection locked="0"/>
    </xf>
    <xf numFmtId="1" fontId="17" fillId="4" borderId="11" xfId="0" applyNumberFormat="1" applyFont="1" applyFill="1" applyBorder="1" applyAlignment="1" applyProtection="1">
      <alignment horizontal="center" vertical="center"/>
      <protection locked="0"/>
    </xf>
    <xf numFmtId="0" fontId="18" fillId="0" borderId="16" xfId="0" applyFont="1" applyBorder="1" applyAlignment="1">
      <alignment horizontal="center"/>
    </xf>
    <xf numFmtId="0" fontId="18" fillId="0" borderId="15" xfId="0" applyFont="1" applyBorder="1" applyAlignment="1">
      <alignment horizontal="center"/>
    </xf>
    <xf numFmtId="0" fontId="18" fillId="0" borderId="11" xfId="0" applyFont="1" applyBorder="1" applyAlignment="1">
      <alignment horizontal="center"/>
    </xf>
    <xf numFmtId="49" fontId="20" fillId="0" borderId="17" xfId="0" applyNumberFormat="1" applyFont="1" applyBorder="1" applyAlignment="1">
      <alignment horizontal="left" vertical="center" wrapText="1" readingOrder="1"/>
    </xf>
    <xf numFmtId="49" fontId="20" fillId="0" borderId="15" xfId="0" applyNumberFormat="1" applyFont="1" applyBorder="1" applyAlignment="1">
      <alignment horizontal="left" vertical="center" wrapText="1" readingOrder="1"/>
    </xf>
    <xf numFmtId="49" fontId="20" fillId="0" borderId="11" xfId="0" applyNumberFormat="1" applyFont="1" applyBorder="1" applyAlignment="1">
      <alignment horizontal="left" vertical="center" wrapText="1" readingOrder="1"/>
    </xf>
    <xf numFmtId="0" fontId="17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/>
    </xf>
    <xf numFmtId="0" fontId="18" fillId="5" borderId="18" xfId="0" applyFont="1" applyFill="1" applyBorder="1" applyAlignment="1">
      <alignment horizontal="center" vertical="center"/>
    </xf>
    <xf numFmtId="0" fontId="18" fillId="5" borderId="9" xfId="0" applyFont="1" applyFill="1" applyBorder="1" applyAlignment="1">
      <alignment horizontal="center" vertical="center"/>
    </xf>
    <xf numFmtId="0" fontId="18" fillId="5" borderId="19" xfId="0" applyFont="1" applyFill="1" applyBorder="1" applyAlignment="1">
      <alignment horizontal="center" vertical="center"/>
    </xf>
    <xf numFmtId="0" fontId="18" fillId="0" borderId="20" xfId="0" applyFont="1" applyBorder="1" applyAlignment="1">
      <alignment horizontal="center" vertical="center"/>
    </xf>
    <xf numFmtId="0" fontId="18" fillId="0" borderId="21" xfId="0" applyFont="1" applyBorder="1" applyAlignment="1">
      <alignment horizontal="center" vertical="center"/>
    </xf>
    <xf numFmtId="0" fontId="18" fillId="0" borderId="22" xfId="0" applyFont="1" applyBorder="1" applyAlignment="1">
      <alignment horizontal="center" vertical="center"/>
    </xf>
    <xf numFmtId="0" fontId="18" fillId="0" borderId="23" xfId="0" applyFont="1" applyBorder="1" applyAlignment="1">
      <alignment horizontal="center" vertical="center"/>
    </xf>
    <xf numFmtId="0" fontId="18" fillId="0" borderId="24" xfId="0" applyFont="1" applyBorder="1" applyAlignment="1">
      <alignment horizontal="center" vertical="center"/>
    </xf>
    <xf numFmtId="0" fontId="18" fillId="0" borderId="25" xfId="0" applyFont="1" applyBorder="1" applyAlignment="1">
      <alignment horizontal="center" vertical="center"/>
    </xf>
    <xf numFmtId="0" fontId="21" fillId="0" borderId="0" xfId="0" applyFont="1" applyAlignment="1">
      <alignment horizontal="right" vertical="center"/>
    </xf>
    <xf numFmtId="0" fontId="17" fillId="0" borderId="0" xfId="0" applyFont="1" applyAlignment="1">
      <alignment horizontal="right" vertical="center"/>
    </xf>
    <xf numFmtId="0" fontId="18" fillId="0" borderId="0" xfId="0" applyFont="1" applyAlignment="1">
      <alignment horizontal="right" vertical="center"/>
    </xf>
    <xf numFmtId="0" fontId="18" fillId="5" borderId="26" xfId="0" applyFont="1" applyFill="1" applyBorder="1" applyAlignment="1">
      <alignment horizontal="center" vertical="center"/>
    </xf>
    <xf numFmtId="0" fontId="18" fillId="5" borderId="27" xfId="0" applyFont="1" applyFill="1" applyBorder="1" applyAlignment="1">
      <alignment horizontal="center" vertical="center"/>
    </xf>
    <xf numFmtId="0" fontId="18" fillId="5" borderId="28" xfId="0" applyFont="1" applyFill="1" applyBorder="1" applyAlignment="1">
      <alignment horizontal="center" vertical="center"/>
    </xf>
    <xf numFmtId="170" fontId="18" fillId="4" borderId="46" xfId="0" applyNumberFormat="1" applyFont="1" applyFill="1" applyBorder="1" applyAlignment="1" applyProtection="1">
      <alignment horizontal="center" vertical="center"/>
      <protection locked="0"/>
    </xf>
    <xf numFmtId="170" fontId="18" fillId="4" borderId="47" xfId="0" applyNumberFormat="1" applyFont="1" applyFill="1" applyBorder="1" applyAlignment="1" applyProtection="1">
      <alignment horizontal="center" vertical="center"/>
      <protection locked="0"/>
    </xf>
    <xf numFmtId="0" fontId="18" fillId="4" borderId="46" xfId="0" applyFont="1" applyFill="1" applyBorder="1" applyAlignment="1" applyProtection="1">
      <alignment horizontal="left" vertical="center"/>
      <protection locked="0"/>
    </xf>
    <xf numFmtId="0" fontId="17" fillId="0" borderId="17" xfId="0" applyFont="1" applyBorder="1" applyAlignment="1">
      <alignment horizontal="left" vertical="center"/>
    </xf>
    <xf numFmtId="0" fontId="17" fillId="0" borderId="15" xfId="0" applyFont="1" applyBorder="1" applyAlignment="1">
      <alignment horizontal="left" vertical="center"/>
    </xf>
    <xf numFmtId="49" fontId="18" fillId="4" borderId="15" xfId="0" applyNumberFormat="1" applyFont="1" applyFill="1" applyBorder="1" applyAlignment="1" applyProtection="1">
      <alignment horizontal="left" vertical="center"/>
      <protection locked="0"/>
    </xf>
    <xf numFmtId="49" fontId="18" fillId="4" borderId="44" xfId="0" applyNumberFormat="1" applyFont="1" applyFill="1" applyBorder="1" applyAlignment="1" applyProtection="1">
      <alignment horizontal="left" vertical="center"/>
      <protection locked="0"/>
    </xf>
    <xf numFmtId="0" fontId="18" fillId="4" borderId="15" xfId="0" applyFont="1" applyFill="1" applyBorder="1" applyAlignment="1" applyProtection="1">
      <alignment horizontal="left" vertical="center"/>
      <protection locked="0"/>
    </xf>
    <xf numFmtId="0" fontId="18" fillId="4" borderId="44" xfId="0" applyFont="1" applyFill="1" applyBorder="1" applyAlignment="1" applyProtection="1">
      <alignment horizontal="left" vertical="center"/>
      <protection locked="0"/>
    </xf>
    <xf numFmtId="0" fontId="18" fillId="0" borderId="16" xfId="0" applyFont="1" applyBorder="1" applyAlignment="1">
      <alignment horizontal="center" vertical="center"/>
    </xf>
    <xf numFmtId="0" fontId="18" fillId="0" borderId="15" xfId="0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13" fillId="0" borderId="30" xfId="0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0" fontId="13" fillId="0" borderId="31" xfId="0" applyFont="1" applyBorder="1" applyAlignment="1">
      <alignment horizontal="center" vertical="center"/>
    </xf>
    <xf numFmtId="0" fontId="13" fillId="0" borderId="32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8" fontId="4" fillId="0" borderId="16" xfId="0" applyNumberFormat="1" applyFont="1" applyBorder="1" applyAlignment="1">
      <alignment horizontal="center" vertical="center"/>
    </xf>
    <xf numFmtId="8" fontId="4" fillId="0" borderId="15" xfId="0" applyNumberFormat="1" applyFont="1" applyBorder="1" applyAlignment="1">
      <alignment horizontal="center" vertical="center"/>
    </xf>
    <xf numFmtId="8" fontId="4" fillId="0" borderId="11" xfId="0" applyNumberFormat="1" applyFont="1" applyBorder="1" applyAlignment="1">
      <alignment horizontal="center" vertical="center"/>
    </xf>
    <xf numFmtId="49" fontId="13" fillId="3" borderId="43" xfId="0" applyNumberFormat="1" applyFont="1" applyFill="1" applyBorder="1" applyAlignment="1" applyProtection="1">
      <alignment horizontal="left" vertical="center"/>
      <protection locked="0"/>
    </xf>
    <xf numFmtId="49" fontId="13" fillId="3" borderId="11" xfId="0" applyNumberFormat="1" applyFont="1" applyFill="1" applyBorder="1" applyAlignment="1" applyProtection="1">
      <alignment horizontal="left" vertical="center"/>
      <protection locked="0"/>
    </xf>
    <xf numFmtId="0" fontId="8" fillId="0" borderId="0" xfId="0" applyFont="1" applyAlignment="1">
      <alignment horizontal="center" vertical="center" wrapText="1"/>
    </xf>
    <xf numFmtId="0" fontId="16" fillId="0" borderId="0" xfId="0" applyFont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9" fillId="0" borderId="21" xfId="0" applyFont="1" applyBorder="1" applyAlignment="1">
      <alignment horizontal="left" vertical="center"/>
    </xf>
    <xf numFmtId="0" fontId="9" fillId="0" borderId="29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49" fontId="9" fillId="0" borderId="0" xfId="0" applyNumberFormat="1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7" fillId="5" borderId="26" xfId="0" applyFont="1" applyFill="1" applyBorder="1" applyAlignment="1">
      <alignment horizontal="center" vertical="center"/>
    </xf>
    <xf numFmtId="0" fontId="7" fillId="5" borderId="27" xfId="0" applyFont="1" applyFill="1" applyBorder="1" applyAlignment="1">
      <alignment horizontal="center" vertical="center"/>
    </xf>
    <xf numFmtId="0" fontId="7" fillId="5" borderId="28" xfId="0" applyFont="1" applyFill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4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 applyProtection="1">
      <alignment horizontal="center" vertical="center" wrapText="1"/>
      <protection locked="0"/>
    </xf>
    <xf numFmtId="170" fontId="9" fillId="0" borderId="6" xfId="0" applyNumberFormat="1" applyFont="1" applyBorder="1" applyAlignment="1">
      <alignment horizontal="center" vertical="center"/>
    </xf>
    <xf numFmtId="170" fontId="9" fillId="0" borderId="7" xfId="0" applyNumberFormat="1" applyFont="1" applyBorder="1" applyAlignment="1">
      <alignment horizontal="center" vertical="center"/>
    </xf>
    <xf numFmtId="0" fontId="9" fillId="0" borderId="6" xfId="0" applyFont="1" applyBorder="1" applyAlignment="1">
      <alignment horizontal="left" vertical="center"/>
    </xf>
    <xf numFmtId="0" fontId="14" fillId="0" borderId="4" xfId="0" applyFont="1" applyBorder="1" applyAlignment="1" applyProtection="1">
      <alignment vertical="center"/>
      <protection locked="0"/>
    </xf>
    <xf numFmtId="0" fontId="14" fillId="0" borderId="0" xfId="0" applyFont="1" applyAlignment="1" applyProtection="1">
      <alignment vertical="center"/>
      <protection locked="0"/>
    </xf>
    <xf numFmtId="0" fontId="14" fillId="0" borderId="4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9" fillId="5" borderId="26" xfId="0" applyFont="1" applyFill="1" applyBorder="1" applyAlignment="1">
      <alignment horizontal="center" vertical="center"/>
    </xf>
    <xf numFmtId="0" fontId="9" fillId="5" borderId="27" xfId="0" applyFont="1" applyFill="1" applyBorder="1" applyAlignment="1">
      <alignment horizontal="center" vertical="center"/>
    </xf>
    <xf numFmtId="0" fontId="9" fillId="5" borderId="28" xfId="0" applyFont="1" applyFill="1" applyBorder="1" applyAlignment="1">
      <alignment horizontal="center" vertical="center"/>
    </xf>
    <xf numFmtId="0" fontId="1" fillId="0" borderId="0" xfId="0" applyFont="1"/>
  </cellXfs>
  <cellStyles count="5">
    <cellStyle name="Euro" xfId="1" xr:uid="{00000000-0005-0000-0000-000000000000}"/>
    <cellStyle name="Euro 2" xfId="3" xr:uid="{A25AB2D7-6301-4519-9DC2-53C49F9F289F}"/>
    <cellStyle name="Moeda" xfId="2" builtinId="4"/>
    <cellStyle name="Moeda 2" xfId="4" xr:uid="{E69B73B7-27E6-48AB-98DC-1D947DCFF139}"/>
    <cellStyle name="Normal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</xdr:row>
      <xdr:rowOff>123825</xdr:rowOff>
    </xdr:from>
    <xdr:to>
      <xdr:col>16</xdr:col>
      <xdr:colOff>161925</xdr:colOff>
      <xdr:row>41</xdr:row>
      <xdr:rowOff>85725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0324EB6F-FC59-B48A-42EA-1E8C245837A6}"/>
            </a:ext>
          </a:extLst>
        </xdr:cNvPr>
        <xdr:cNvSpPr txBox="1"/>
      </xdr:nvSpPr>
      <xdr:spPr>
        <a:xfrm>
          <a:off x="628650" y="285750"/>
          <a:ext cx="9286875" cy="64389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PT" sz="1100" b="1"/>
            <a:t>Cálculo da TMU: </a:t>
          </a:r>
        </a:p>
        <a:p>
          <a:endParaRPr lang="pt-PT" sz="1100"/>
        </a:p>
        <a:p>
          <a:r>
            <a:rPr lang="pt-PT" sz="1100"/>
            <a:t>A TMU aplica-se a operações urbanísticas em que não tenha ocorrido previamente obras de urbanização (ou liquidação da TMU no caso de operações de loteamento/alteração de loteamento). </a:t>
          </a:r>
        </a:p>
        <a:p>
          <a:endParaRPr lang="pt-PT" sz="1100"/>
        </a:p>
        <a:p>
          <a:r>
            <a:rPr lang="pt-PT" sz="1100"/>
            <a:t> Na tipologia, é necessário separar as áreas brutas de construção de um edifício consoante o uso a que se destinam e servem (por exemplo, um mesmo edifício pode ter usos distintos, por exemplo r/c de armazém e 1.º andar de habitação unifamiliar).  </a:t>
          </a:r>
        </a:p>
        <a:p>
          <a:endParaRPr lang="pt-PT" sz="1100"/>
        </a:p>
        <a:p>
          <a:r>
            <a:rPr lang="pt-PT" sz="1100"/>
            <a:t>No Índice de utilização – quociente entre área de construção e área de terreno é necessário preencher a área de terreno inserida em solo urbano (por exemplo, um terreno pode não ser todo inserido em solo urbano e ter uma área inserida em espaços florestais ou da Reserva Agrícola Nacional).  </a:t>
          </a:r>
        </a:p>
        <a:p>
          <a:endParaRPr lang="pt-PT" sz="1100"/>
        </a:p>
        <a:p>
          <a:r>
            <a:rPr lang="pt-PT" sz="1100"/>
            <a:t>Na localização, escolher a localização em que se insere a operação urbanística, conforme a lista disponível.  </a:t>
          </a:r>
        </a:p>
        <a:p>
          <a:endParaRPr lang="pt-PT" sz="1100"/>
        </a:p>
        <a:p>
          <a:r>
            <a:rPr lang="pt-PT" sz="1100"/>
            <a:t>Nas Necessidades de Infraestruturação, é necessário verificar, da lista, quais as infraestruturas que servem a frente do terreno da operação urbanística e, caso não estejam executadas, colocar “SIM”. Caso já estejam executadas, colocar “NÃO”. Para o estacionamento público considera-se sempre “NÃO”.  </a:t>
          </a:r>
        </a:p>
        <a:p>
          <a:endParaRPr lang="pt-PT" sz="1100"/>
        </a:p>
        <a:p>
          <a:endParaRPr lang="pt-PT" sz="1100"/>
        </a:p>
        <a:p>
          <a:r>
            <a:rPr lang="pt-PT" sz="1100" b="1"/>
            <a:t>Cálculo de caução:</a:t>
          </a:r>
        </a:p>
        <a:p>
          <a:endParaRPr lang="pt-PT" sz="1100"/>
        </a:p>
        <a:p>
          <a:r>
            <a:rPr lang="pt-PT" sz="1100"/>
            <a:t>A caução é calculada com base na projeção da mancha da construção na via pública, em todas as frentes do terreno aplicáveis. Não se aplica a muros de vedação nem muros de divisão. Não se aplica nas frentes do terreno confrontantes com a EN109.  </a:t>
          </a:r>
        </a:p>
        <a:p>
          <a:endParaRPr lang="pt-PT" sz="1100"/>
        </a:p>
        <a:p>
          <a:r>
            <a:rPr lang="pt-PT" sz="1100"/>
            <a:t>Considera-se todos os pavimentos existentes e seus materiais (estrada, passeio, lancil, ciclovia, estacionamento, em toutvenant, betuminoso, betonilha de cimento, pavê/ elementos pré-fabricados de betão, pedra natural) até ao eixo da via. </a:t>
          </a:r>
        </a:p>
        <a:p>
          <a:endParaRPr lang="pt-PT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4</xdr:row>
      <xdr:rowOff>47625</xdr:rowOff>
    </xdr:from>
    <xdr:to>
      <xdr:col>13</xdr:col>
      <xdr:colOff>714375</xdr:colOff>
      <xdr:row>4</xdr:row>
      <xdr:rowOff>47625</xdr:rowOff>
    </xdr:to>
    <xdr:sp macro="" textlink="">
      <xdr:nvSpPr>
        <xdr:cNvPr id="3391" name="Line 2">
          <a:extLst>
            <a:ext uri="{FF2B5EF4-FFF2-40B4-BE49-F238E27FC236}">
              <a16:creationId xmlns:a16="http://schemas.microsoft.com/office/drawing/2014/main" id="{11ACE565-A671-41D8-A5D0-4CAF1DF3BCBE}"/>
            </a:ext>
          </a:extLst>
        </xdr:cNvPr>
        <xdr:cNvSpPr>
          <a:spLocks noChangeShapeType="1"/>
        </xdr:cNvSpPr>
      </xdr:nvSpPr>
      <xdr:spPr bwMode="auto">
        <a:xfrm>
          <a:off x="190500" y="695325"/>
          <a:ext cx="6343650" cy="0"/>
        </a:xfrm>
        <a:prstGeom prst="line">
          <a:avLst/>
        </a:prstGeom>
        <a:noFill/>
        <a:ln w="285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133350</xdr:colOff>
      <xdr:row>0</xdr:row>
      <xdr:rowOff>0</xdr:rowOff>
    </xdr:from>
    <xdr:to>
      <xdr:col>3</xdr:col>
      <xdr:colOff>209550</xdr:colOff>
      <xdr:row>4</xdr:row>
      <xdr:rowOff>85725</xdr:rowOff>
    </xdr:to>
    <xdr:pic>
      <xdr:nvPicPr>
        <xdr:cNvPr id="3392" name="Picture 1" descr="logoMunVAGOS_PB">
          <a:extLst>
            <a:ext uri="{FF2B5EF4-FFF2-40B4-BE49-F238E27FC236}">
              <a16:creationId xmlns:a16="http://schemas.microsoft.com/office/drawing/2014/main" id="{44ECB5DB-DA64-4349-AD3D-B78852E71F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0"/>
          <a:ext cx="15049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4</xdr:row>
      <xdr:rowOff>47625</xdr:rowOff>
    </xdr:from>
    <xdr:to>
      <xdr:col>6</xdr:col>
      <xdr:colOff>800100</xdr:colOff>
      <xdr:row>4</xdr:row>
      <xdr:rowOff>47625</xdr:rowOff>
    </xdr:to>
    <xdr:sp macro="" textlink="">
      <xdr:nvSpPr>
        <xdr:cNvPr id="1411" name="Line 2">
          <a:extLst>
            <a:ext uri="{FF2B5EF4-FFF2-40B4-BE49-F238E27FC236}">
              <a16:creationId xmlns:a16="http://schemas.microsoft.com/office/drawing/2014/main" id="{A8746C87-5A6F-476A-BB93-5EC00B8B8E48}"/>
            </a:ext>
          </a:extLst>
        </xdr:cNvPr>
        <xdr:cNvSpPr>
          <a:spLocks noChangeShapeType="1"/>
        </xdr:cNvSpPr>
      </xdr:nvSpPr>
      <xdr:spPr bwMode="auto">
        <a:xfrm>
          <a:off x="228600" y="809625"/>
          <a:ext cx="8496300" cy="0"/>
        </a:xfrm>
        <a:prstGeom prst="line">
          <a:avLst/>
        </a:prstGeom>
        <a:noFill/>
        <a:ln w="285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161925</xdr:colOff>
      <xdr:row>0</xdr:row>
      <xdr:rowOff>38100</xdr:rowOff>
    </xdr:from>
    <xdr:to>
      <xdr:col>1</xdr:col>
      <xdr:colOff>1676400</xdr:colOff>
      <xdr:row>4</xdr:row>
      <xdr:rowOff>114300</xdr:rowOff>
    </xdr:to>
    <xdr:pic>
      <xdr:nvPicPr>
        <xdr:cNvPr id="1412" name="Picture 1" descr="logoMunVAGOS_PB">
          <a:extLst>
            <a:ext uri="{FF2B5EF4-FFF2-40B4-BE49-F238E27FC236}">
              <a16:creationId xmlns:a16="http://schemas.microsoft.com/office/drawing/2014/main" id="{8E180F00-03FD-4234-9B89-A7B5E60721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38100"/>
          <a:ext cx="177165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4</xdr:row>
      <xdr:rowOff>47625</xdr:rowOff>
    </xdr:from>
    <xdr:to>
      <xdr:col>9</xdr:col>
      <xdr:colOff>47625</xdr:colOff>
      <xdr:row>4</xdr:row>
      <xdr:rowOff>47625</xdr:rowOff>
    </xdr:to>
    <xdr:sp macro="" textlink="">
      <xdr:nvSpPr>
        <xdr:cNvPr id="2373" name="Line 2">
          <a:extLst>
            <a:ext uri="{FF2B5EF4-FFF2-40B4-BE49-F238E27FC236}">
              <a16:creationId xmlns:a16="http://schemas.microsoft.com/office/drawing/2014/main" id="{32A72EC7-6B67-42CA-B6AA-1EF97D80E889}"/>
            </a:ext>
          </a:extLst>
        </xdr:cNvPr>
        <xdr:cNvSpPr>
          <a:spLocks noChangeShapeType="1"/>
        </xdr:cNvSpPr>
      </xdr:nvSpPr>
      <xdr:spPr bwMode="auto">
        <a:xfrm flipV="1">
          <a:off x="228600" y="695325"/>
          <a:ext cx="6315075" cy="0"/>
        </a:xfrm>
        <a:prstGeom prst="line">
          <a:avLst/>
        </a:prstGeom>
        <a:noFill/>
        <a:ln w="285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190500</xdr:colOff>
      <xdr:row>0</xdr:row>
      <xdr:rowOff>0</xdr:rowOff>
    </xdr:from>
    <xdr:to>
      <xdr:col>3</xdr:col>
      <xdr:colOff>285750</xdr:colOff>
      <xdr:row>5</xdr:row>
      <xdr:rowOff>0</xdr:rowOff>
    </xdr:to>
    <xdr:pic>
      <xdr:nvPicPr>
        <xdr:cNvPr id="2374" name="Picture 1" descr="logoMunVAGOS_PB">
          <a:extLst>
            <a:ext uri="{FF2B5EF4-FFF2-40B4-BE49-F238E27FC236}">
              <a16:creationId xmlns:a16="http://schemas.microsoft.com/office/drawing/2014/main" id="{F986D3DB-3B79-42B5-A99C-4496AD3979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0"/>
          <a:ext cx="15430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E1CE7A-D1B5-4CFA-9D58-810E4C3ABFAC}">
  <dimension ref="A1"/>
  <sheetViews>
    <sheetView tabSelected="1" workbookViewId="0">
      <selection activeCell="U16" sqref="U16"/>
    </sheetView>
  </sheetViews>
  <sheetFormatPr defaultRowHeight="12.75" x14ac:dyDescent="0.2"/>
  <sheetData/>
  <sheetProtection algorithmName="SHA-512" hashValue="nowIeweH7VKE5Af6PrnrTl8MeVXLHE1qxHXUqmE6oTLEIPZn35LmA3DDORuXp7vYveSDmwod764Fg6xb7//YmQ==" saltValue="K/0V1PCEXNAhz4uaYKPs2Q==" spinCount="100000" sheet="1" objects="1" scenarios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46"/>
  <sheetViews>
    <sheetView topLeftCell="A10" zoomScaleNormal="100" zoomScaleSheetLayoutView="100" workbookViewId="0">
      <selection activeCell="U21" sqref="U21"/>
    </sheetView>
  </sheetViews>
  <sheetFormatPr defaultRowHeight="12.75" x14ac:dyDescent="0.2"/>
  <cols>
    <col min="1" max="1" width="2.85546875" customWidth="1"/>
    <col min="2" max="2" width="5.7109375" customWidth="1"/>
    <col min="3" max="3" width="12.85546875" customWidth="1"/>
    <col min="4" max="4" width="11.28515625" customWidth="1"/>
    <col min="5" max="5" width="13.5703125" customWidth="1"/>
    <col min="6" max="6" width="5.28515625" customWidth="1"/>
    <col min="7" max="7" width="4.42578125" customWidth="1"/>
    <col min="8" max="8" width="4.5703125" bestFit="1" customWidth="1"/>
    <col min="9" max="9" width="4.28515625" customWidth="1"/>
    <col min="10" max="11" width="4.42578125" bestFit="1" customWidth="1"/>
    <col min="12" max="12" width="5.5703125" customWidth="1"/>
    <col min="13" max="13" width="8.42578125" bestFit="1" customWidth="1"/>
    <col min="14" max="14" width="10.28515625" bestFit="1" customWidth="1"/>
    <col min="15" max="15" width="2.7109375" customWidth="1"/>
    <col min="20" max="20" width="10.140625" bestFit="1" customWidth="1"/>
  </cols>
  <sheetData>
    <row r="1" spans="1:20" x14ac:dyDescent="0.2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</row>
    <row r="2" spans="1:20" x14ac:dyDescent="0.2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</row>
    <row r="3" spans="1:20" x14ac:dyDescent="0.2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</row>
    <row r="4" spans="1:20" x14ac:dyDescent="0.2">
      <c r="A4" s="7"/>
      <c r="B4" s="8"/>
      <c r="C4" s="8"/>
      <c r="D4" s="8"/>
      <c r="E4" s="8"/>
      <c r="F4" s="7"/>
      <c r="G4" s="7"/>
      <c r="H4" s="7"/>
      <c r="I4" s="7"/>
      <c r="J4" s="7"/>
      <c r="K4" s="7"/>
      <c r="L4" s="7"/>
      <c r="M4" s="7"/>
      <c r="N4" s="7"/>
    </row>
    <row r="5" spans="1:20" ht="9" customHeight="1" x14ac:dyDescent="0.2">
      <c r="A5" s="7"/>
      <c r="B5" s="139"/>
      <c r="C5" s="139"/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</row>
    <row r="6" spans="1:20" x14ac:dyDescent="0.2">
      <c r="A6" s="7"/>
      <c r="B6" s="140" t="s">
        <v>34</v>
      </c>
      <c r="C6" s="140"/>
      <c r="D6" s="140"/>
      <c r="E6" s="140"/>
      <c r="F6" s="140"/>
      <c r="G6" s="140"/>
      <c r="H6" s="140"/>
      <c r="I6" s="140"/>
      <c r="J6" s="140"/>
      <c r="K6" s="140"/>
      <c r="L6" s="140"/>
      <c r="M6" s="140"/>
      <c r="N6" s="140"/>
    </row>
    <row r="7" spans="1:20" x14ac:dyDescent="0.2">
      <c r="A7" s="7"/>
      <c r="B7" s="141" t="s">
        <v>77</v>
      </c>
      <c r="C7" s="141"/>
      <c r="D7" s="141"/>
      <c r="E7" s="141"/>
      <c r="F7" s="141"/>
      <c r="G7" s="141"/>
      <c r="H7" s="141"/>
      <c r="I7" s="141"/>
      <c r="J7" s="141"/>
      <c r="K7" s="141"/>
      <c r="L7" s="141"/>
      <c r="M7" s="141"/>
      <c r="N7" s="141"/>
    </row>
    <row r="8" spans="1:20" ht="8.25" customHeight="1" thickBot="1" x14ac:dyDescent="0.25">
      <c r="A8" s="7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20" x14ac:dyDescent="0.2">
      <c r="A9" s="7"/>
      <c r="B9" s="142" t="s">
        <v>35</v>
      </c>
      <c r="C9" s="143"/>
      <c r="D9" s="143"/>
      <c r="E9" s="143"/>
      <c r="F9" s="143"/>
      <c r="G9" s="143"/>
      <c r="H9" s="143"/>
      <c r="I9" s="143"/>
      <c r="J9" s="143"/>
      <c r="K9" s="143"/>
      <c r="L9" s="143"/>
      <c r="M9" s="143"/>
      <c r="N9" s="144"/>
    </row>
    <row r="10" spans="1:20" x14ac:dyDescent="0.2">
      <c r="A10" s="7"/>
      <c r="B10" s="148" t="s">
        <v>36</v>
      </c>
      <c r="C10" s="149"/>
      <c r="D10" s="152"/>
      <c r="E10" s="152"/>
      <c r="F10" s="152"/>
      <c r="G10" s="152"/>
      <c r="H10" s="152"/>
      <c r="I10" s="152"/>
      <c r="J10" s="152"/>
      <c r="K10" s="152"/>
      <c r="L10" s="152"/>
      <c r="M10" s="152"/>
      <c r="N10" s="153"/>
    </row>
    <row r="11" spans="1:20" x14ac:dyDescent="0.2">
      <c r="A11" s="7"/>
      <c r="B11" s="148" t="s">
        <v>37</v>
      </c>
      <c r="C11" s="149"/>
      <c r="D11" s="149"/>
      <c r="E11" s="152"/>
      <c r="F11" s="152"/>
      <c r="G11" s="152"/>
      <c r="H11" s="152"/>
      <c r="I11" s="152"/>
      <c r="J11" s="152"/>
      <c r="K11" s="152"/>
      <c r="L11" s="152"/>
      <c r="M11" s="152"/>
      <c r="N11" s="153"/>
    </row>
    <row r="12" spans="1:20" x14ac:dyDescent="0.2">
      <c r="A12" s="7"/>
      <c r="B12" s="148" t="s">
        <v>67</v>
      </c>
      <c r="C12" s="149"/>
      <c r="D12" s="150"/>
      <c r="E12" s="150"/>
      <c r="F12" s="150"/>
      <c r="G12" s="150"/>
      <c r="H12" s="150"/>
      <c r="I12" s="150"/>
      <c r="J12" s="150"/>
      <c r="K12" s="150"/>
      <c r="L12" s="150"/>
      <c r="M12" s="150"/>
      <c r="N12" s="151"/>
      <c r="R12" s="109"/>
    </row>
    <row r="13" spans="1:20" ht="13.5" thickBot="1" x14ac:dyDescent="0.25">
      <c r="A13" s="7"/>
      <c r="B13" s="112" t="s">
        <v>39</v>
      </c>
      <c r="C13" s="147"/>
      <c r="D13" s="147"/>
      <c r="E13" s="147"/>
      <c r="F13" s="147"/>
      <c r="G13" s="147"/>
      <c r="H13" s="147"/>
      <c r="I13" s="147"/>
      <c r="J13" s="113" t="s">
        <v>70</v>
      </c>
      <c r="K13" s="145"/>
      <c r="L13" s="145"/>
      <c r="M13" s="145"/>
      <c r="N13" s="146"/>
      <c r="R13" s="109"/>
    </row>
    <row r="14" spans="1:20" ht="13.5" thickBot="1" x14ac:dyDescent="0.25">
      <c r="A14" s="7"/>
      <c r="B14" s="8"/>
      <c r="C14" s="8"/>
      <c r="D14" s="8"/>
      <c r="E14" s="8"/>
      <c r="F14" s="8"/>
      <c r="G14" s="8"/>
      <c r="H14" s="8"/>
      <c r="I14" s="8"/>
      <c r="J14" s="8"/>
      <c r="K14" s="8"/>
      <c r="L14" s="7"/>
      <c r="M14" s="7"/>
      <c r="N14" s="7"/>
      <c r="R14" s="109"/>
    </row>
    <row r="15" spans="1:20" x14ac:dyDescent="0.2">
      <c r="A15" s="7"/>
      <c r="B15" s="130" t="s">
        <v>65</v>
      </c>
      <c r="C15" s="131"/>
      <c r="D15" s="131"/>
      <c r="E15" s="131"/>
      <c r="F15" s="131"/>
      <c r="G15" s="131"/>
      <c r="H15" s="131"/>
      <c r="I15" s="131"/>
      <c r="J15" s="131"/>
      <c r="K15" s="131"/>
      <c r="L15" s="131"/>
      <c r="M15" s="131"/>
      <c r="N15" s="132"/>
      <c r="R15" s="109"/>
    </row>
    <row r="16" spans="1:20" x14ac:dyDescent="0.2">
      <c r="A16" s="7"/>
      <c r="B16" s="133" t="s">
        <v>55</v>
      </c>
      <c r="C16" s="134"/>
      <c r="D16" s="134"/>
      <c r="E16" s="135"/>
      <c r="F16" s="154" t="s">
        <v>56</v>
      </c>
      <c r="G16" s="155"/>
      <c r="H16" s="155"/>
      <c r="I16" s="155"/>
      <c r="J16" s="155"/>
      <c r="K16" s="156"/>
      <c r="L16" s="11"/>
      <c r="M16" s="12" t="s">
        <v>57</v>
      </c>
      <c r="N16" s="13"/>
      <c r="R16" s="109"/>
      <c r="T16" s="111"/>
    </row>
    <row r="17" spans="1:21" x14ac:dyDescent="0.2">
      <c r="A17" s="7"/>
      <c r="B17" s="136"/>
      <c r="C17" s="137"/>
      <c r="D17" s="137"/>
      <c r="E17" s="138"/>
      <c r="F17" s="14" t="s">
        <v>58</v>
      </c>
      <c r="G17" s="122" t="s">
        <v>99</v>
      </c>
      <c r="H17" s="123"/>
      <c r="I17" s="123"/>
      <c r="J17" s="123"/>
      <c r="K17" s="124"/>
      <c r="L17" s="14" t="s">
        <v>64</v>
      </c>
      <c r="M17" s="12" t="s">
        <v>60</v>
      </c>
      <c r="N17" s="13" t="s">
        <v>59</v>
      </c>
      <c r="R17" s="109"/>
      <c r="T17" s="111"/>
    </row>
    <row r="18" spans="1:21" x14ac:dyDescent="0.2">
      <c r="A18" s="7"/>
      <c r="B18" s="125" t="s">
        <v>81</v>
      </c>
      <c r="C18" s="126"/>
      <c r="D18" s="126"/>
      <c r="E18" s="127"/>
      <c r="F18" s="110"/>
      <c r="G18" s="119"/>
      <c r="H18" s="120"/>
      <c r="I18" s="120"/>
      <c r="J18" s="120"/>
      <c r="K18" s="121"/>
      <c r="L18" s="15">
        <f>F18+G18+H18+I18+J18+K18</f>
        <v>0</v>
      </c>
      <c r="M18" s="118">
        <v>1.05</v>
      </c>
      <c r="N18" s="16">
        <f>ROUND(L18*M18,2)</f>
        <v>0</v>
      </c>
      <c r="R18" s="109"/>
    </row>
    <row r="19" spans="1:21" x14ac:dyDescent="0.2">
      <c r="A19" s="7"/>
      <c r="B19" s="125" t="s">
        <v>94</v>
      </c>
      <c r="C19" s="126"/>
      <c r="D19" s="126"/>
      <c r="E19" s="127"/>
      <c r="F19" s="110"/>
      <c r="G19" s="119"/>
      <c r="H19" s="120"/>
      <c r="I19" s="120"/>
      <c r="J19" s="120"/>
      <c r="K19" s="121"/>
      <c r="L19" s="15">
        <f t="shared" ref="L19:L35" si="0">F19+G19+H19+I19+J19+K19</f>
        <v>0</v>
      </c>
      <c r="M19" s="118">
        <v>2.15</v>
      </c>
      <c r="N19" s="16">
        <f t="shared" ref="N19:N41" si="1">ROUND(L19*M19,2)</f>
        <v>0</v>
      </c>
      <c r="R19" s="109"/>
    </row>
    <row r="20" spans="1:21" ht="24" customHeight="1" x14ac:dyDescent="0.2">
      <c r="A20" s="7"/>
      <c r="B20" s="125" t="s">
        <v>95</v>
      </c>
      <c r="C20" s="126"/>
      <c r="D20" s="126"/>
      <c r="E20" s="127"/>
      <c r="F20" s="110"/>
      <c r="G20" s="119"/>
      <c r="H20" s="120"/>
      <c r="I20" s="120"/>
      <c r="J20" s="120"/>
      <c r="K20" s="121"/>
      <c r="L20" s="15">
        <f t="shared" si="0"/>
        <v>0</v>
      </c>
      <c r="M20" s="118">
        <v>4.4000000000000004</v>
      </c>
      <c r="N20" s="16">
        <f t="shared" si="1"/>
        <v>0</v>
      </c>
      <c r="R20" s="109"/>
    </row>
    <row r="21" spans="1:21" ht="24" customHeight="1" x14ac:dyDescent="0.2">
      <c r="A21" s="7"/>
      <c r="B21" s="125" t="s">
        <v>97</v>
      </c>
      <c r="C21" s="126"/>
      <c r="D21" s="126"/>
      <c r="E21" s="127"/>
      <c r="F21" s="110"/>
      <c r="G21" s="119"/>
      <c r="H21" s="120"/>
      <c r="I21" s="120"/>
      <c r="J21" s="120"/>
      <c r="K21" s="121"/>
      <c r="L21" s="15">
        <f t="shared" si="0"/>
        <v>0</v>
      </c>
      <c r="M21" s="118">
        <v>6.6</v>
      </c>
      <c r="N21" s="16">
        <f t="shared" si="1"/>
        <v>0</v>
      </c>
      <c r="R21" s="109"/>
    </row>
    <row r="22" spans="1:21" ht="24" customHeight="1" x14ac:dyDescent="0.2">
      <c r="A22" s="7"/>
      <c r="B22" s="125" t="s">
        <v>106</v>
      </c>
      <c r="C22" s="126"/>
      <c r="D22" s="126"/>
      <c r="E22" s="127"/>
      <c r="F22" s="119"/>
      <c r="G22" s="120"/>
      <c r="H22" s="120"/>
      <c r="I22" s="120"/>
      <c r="J22" s="120"/>
      <c r="K22" s="121"/>
      <c r="L22" s="15">
        <f t="shared" si="0"/>
        <v>0</v>
      </c>
      <c r="M22" s="118">
        <v>1.58</v>
      </c>
      <c r="N22" s="16">
        <f t="shared" si="1"/>
        <v>0</v>
      </c>
      <c r="R22" s="109"/>
    </row>
    <row r="23" spans="1:21" ht="24" customHeight="1" x14ac:dyDescent="0.2">
      <c r="A23" s="7"/>
      <c r="B23" s="125" t="s">
        <v>107</v>
      </c>
      <c r="C23" s="126"/>
      <c r="D23" s="126"/>
      <c r="E23" s="127"/>
      <c r="F23" s="119"/>
      <c r="G23" s="120"/>
      <c r="H23" s="120"/>
      <c r="I23" s="120"/>
      <c r="J23" s="120"/>
      <c r="K23" s="121"/>
      <c r="L23" s="15">
        <f t="shared" si="0"/>
        <v>0</v>
      </c>
      <c r="M23" s="118">
        <v>1.05</v>
      </c>
      <c r="N23" s="16">
        <f t="shared" si="1"/>
        <v>0</v>
      </c>
      <c r="R23" s="109"/>
    </row>
    <row r="24" spans="1:21" ht="24" customHeight="1" x14ac:dyDescent="0.2">
      <c r="A24" s="7"/>
      <c r="B24" s="125" t="s">
        <v>108</v>
      </c>
      <c r="C24" s="126"/>
      <c r="D24" s="126"/>
      <c r="E24" s="127"/>
      <c r="F24" s="119"/>
      <c r="G24" s="120"/>
      <c r="H24" s="120"/>
      <c r="I24" s="120"/>
      <c r="J24" s="120"/>
      <c r="K24" s="121"/>
      <c r="L24" s="15">
        <f t="shared" si="0"/>
        <v>0</v>
      </c>
      <c r="M24" s="118">
        <v>3.23</v>
      </c>
      <c r="N24" s="16">
        <f t="shared" si="1"/>
        <v>0</v>
      </c>
      <c r="R24" s="109"/>
    </row>
    <row r="25" spans="1:21" ht="24" customHeight="1" x14ac:dyDescent="0.2">
      <c r="A25" s="7"/>
      <c r="B25" s="125" t="s">
        <v>109</v>
      </c>
      <c r="C25" s="126"/>
      <c r="D25" s="126"/>
      <c r="E25" s="127"/>
      <c r="F25" s="115"/>
      <c r="G25" s="116"/>
      <c r="H25" s="116"/>
      <c r="I25" s="116"/>
      <c r="J25" s="116"/>
      <c r="K25" s="117"/>
      <c r="L25" s="15">
        <f t="shared" si="0"/>
        <v>0</v>
      </c>
      <c r="M25" s="118">
        <v>2.15</v>
      </c>
      <c r="N25" s="16">
        <f t="shared" si="1"/>
        <v>0</v>
      </c>
      <c r="R25" s="109"/>
    </row>
    <row r="26" spans="1:21" x14ac:dyDescent="0.2">
      <c r="A26" s="7"/>
      <c r="B26" s="125" t="s">
        <v>82</v>
      </c>
      <c r="C26" s="126"/>
      <c r="D26" s="126"/>
      <c r="E26" s="127"/>
      <c r="F26" s="115"/>
      <c r="G26" s="116"/>
      <c r="H26" s="116"/>
      <c r="I26" s="116"/>
      <c r="J26" s="116"/>
      <c r="K26" s="117"/>
      <c r="L26" s="15">
        <f t="shared" si="0"/>
        <v>0</v>
      </c>
      <c r="M26" s="118">
        <v>4.4000000000000004</v>
      </c>
      <c r="N26" s="16">
        <f t="shared" si="1"/>
        <v>0</v>
      </c>
      <c r="R26" s="109"/>
      <c r="U26" s="199" t="s">
        <v>110</v>
      </c>
    </row>
    <row r="27" spans="1:21" ht="24" customHeight="1" x14ac:dyDescent="0.2">
      <c r="A27" s="7"/>
      <c r="B27" s="125" t="s">
        <v>83</v>
      </c>
      <c r="C27" s="126"/>
      <c r="D27" s="126"/>
      <c r="E27" s="127"/>
      <c r="F27" s="119"/>
      <c r="G27" s="120"/>
      <c r="H27" s="120"/>
      <c r="I27" s="120"/>
      <c r="J27" s="120"/>
      <c r="K27" s="121"/>
      <c r="L27" s="15">
        <f t="shared" si="0"/>
        <v>0</v>
      </c>
      <c r="M27" s="118">
        <v>4.4000000000000004</v>
      </c>
      <c r="N27" s="16">
        <f t="shared" si="1"/>
        <v>0</v>
      </c>
      <c r="R27" s="109"/>
    </row>
    <row r="28" spans="1:21" ht="35.25" customHeight="1" x14ac:dyDescent="0.2">
      <c r="A28" s="7"/>
      <c r="B28" s="125" t="s">
        <v>84</v>
      </c>
      <c r="C28" s="126"/>
      <c r="D28" s="126"/>
      <c r="E28" s="127"/>
      <c r="F28" s="119"/>
      <c r="G28" s="120"/>
      <c r="H28" s="120"/>
      <c r="I28" s="120"/>
      <c r="J28" s="120"/>
      <c r="K28" s="121"/>
      <c r="L28" s="15">
        <f t="shared" si="0"/>
        <v>0</v>
      </c>
      <c r="M28" s="118">
        <v>1.05</v>
      </c>
      <c r="N28" s="16">
        <f t="shared" si="1"/>
        <v>0</v>
      </c>
      <c r="R28" s="109"/>
    </row>
    <row r="29" spans="1:21" ht="24" customHeight="1" x14ac:dyDescent="0.2">
      <c r="A29" s="7"/>
      <c r="B29" s="125" t="s">
        <v>61</v>
      </c>
      <c r="C29" s="126"/>
      <c r="D29" s="126"/>
      <c r="E29" s="127"/>
      <c r="F29" s="119"/>
      <c r="G29" s="120"/>
      <c r="H29" s="120"/>
      <c r="I29" s="120"/>
      <c r="J29" s="120"/>
      <c r="K29" s="121"/>
      <c r="L29" s="15">
        <f t="shared" si="0"/>
        <v>0</v>
      </c>
      <c r="M29" s="118">
        <v>4.9000000000000004</v>
      </c>
      <c r="N29" s="16">
        <f t="shared" si="1"/>
        <v>0</v>
      </c>
    </row>
    <row r="30" spans="1:21" ht="24" customHeight="1" x14ac:dyDescent="0.2">
      <c r="A30" s="7"/>
      <c r="B30" s="125" t="s">
        <v>96</v>
      </c>
      <c r="C30" s="126"/>
      <c r="D30" s="126"/>
      <c r="E30" s="127"/>
      <c r="F30" s="119"/>
      <c r="G30" s="120"/>
      <c r="H30" s="120"/>
      <c r="I30" s="120"/>
      <c r="J30" s="120"/>
      <c r="K30" s="121"/>
      <c r="L30" s="15">
        <f t="shared" si="0"/>
        <v>0</v>
      </c>
      <c r="M30" s="118">
        <v>1.1000000000000001</v>
      </c>
      <c r="N30" s="16">
        <f t="shared" si="1"/>
        <v>0</v>
      </c>
    </row>
    <row r="31" spans="1:21" ht="24" customHeight="1" x14ac:dyDescent="0.2">
      <c r="A31" s="7"/>
      <c r="B31" s="125" t="s">
        <v>62</v>
      </c>
      <c r="C31" s="126"/>
      <c r="D31" s="126"/>
      <c r="E31" s="127"/>
      <c r="F31" s="119"/>
      <c r="G31" s="120"/>
      <c r="H31" s="120"/>
      <c r="I31" s="120"/>
      <c r="J31" s="120"/>
      <c r="K31" s="121"/>
      <c r="L31" s="15">
        <f t="shared" si="0"/>
        <v>0</v>
      </c>
      <c r="M31" s="118">
        <v>54.4</v>
      </c>
      <c r="N31" s="16">
        <f t="shared" si="1"/>
        <v>0</v>
      </c>
    </row>
    <row r="32" spans="1:21" x14ac:dyDescent="0.2">
      <c r="A32" s="7"/>
      <c r="B32" s="125" t="s">
        <v>85</v>
      </c>
      <c r="C32" s="126"/>
      <c r="D32" s="126"/>
      <c r="E32" s="127"/>
      <c r="F32" s="119"/>
      <c r="G32" s="120"/>
      <c r="H32" s="120"/>
      <c r="I32" s="120"/>
      <c r="J32" s="120"/>
      <c r="K32" s="121"/>
      <c r="L32" s="15">
        <f t="shared" si="0"/>
        <v>0</v>
      </c>
      <c r="M32" s="118">
        <v>1.05</v>
      </c>
      <c r="N32" s="16">
        <f t="shared" si="1"/>
        <v>0</v>
      </c>
    </row>
    <row r="33" spans="1:14" ht="24" customHeight="1" x14ac:dyDescent="0.2">
      <c r="A33" s="7"/>
      <c r="B33" s="125" t="s">
        <v>86</v>
      </c>
      <c r="C33" s="126"/>
      <c r="D33" s="126"/>
      <c r="E33" s="127"/>
      <c r="F33" s="119"/>
      <c r="G33" s="120"/>
      <c r="H33" s="120"/>
      <c r="I33" s="120"/>
      <c r="J33" s="120"/>
      <c r="K33" s="121"/>
      <c r="L33" s="15">
        <f t="shared" si="0"/>
        <v>0</v>
      </c>
      <c r="M33" s="118">
        <v>1.05</v>
      </c>
      <c r="N33" s="16">
        <f t="shared" si="1"/>
        <v>0</v>
      </c>
    </row>
    <row r="34" spans="1:14" ht="24" customHeight="1" x14ac:dyDescent="0.2">
      <c r="A34" s="7"/>
      <c r="B34" s="125" t="s">
        <v>87</v>
      </c>
      <c r="C34" s="126"/>
      <c r="D34" s="126"/>
      <c r="E34" s="127"/>
      <c r="F34" s="119"/>
      <c r="G34" s="120"/>
      <c r="H34" s="120"/>
      <c r="I34" s="120"/>
      <c r="J34" s="120"/>
      <c r="K34" s="121"/>
      <c r="L34" s="15">
        <f t="shared" si="0"/>
        <v>0</v>
      </c>
      <c r="M34" s="118">
        <v>61.65</v>
      </c>
      <c r="N34" s="16">
        <f t="shared" si="1"/>
        <v>0</v>
      </c>
    </row>
    <row r="35" spans="1:14" ht="24" customHeight="1" x14ac:dyDescent="0.2">
      <c r="A35" s="7"/>
      <c r="B35" s="125" t="s">
        <v>63</v>
      </c>
      <c r="C35" s="126"/>
      <c r="D35" s="126"/>
      <c r="E35" s="127"/>
      <c r="F35" s="119"/>
      <c r="G35" s="120"/>
      <c r="H35" s="120"/>
      <c r="I35" s="120"/>
      <c r="J35" s="120"/>
      <c r="K35" s="121"/>
      <c r="L35" s="15">
        <f t="shared" si="0"/>
        <v>0</v>
      </c>
      <c r="M35" s="118">
        <v>1283.05</v>
      </c>
      <c r="N35" s="16">
        <f t="shared" si="1"/>
        <v>0</v>
      </c>
    </row>
    <row r="36" spans="1:14" x14ac:dyDescent="0.2">
      <c r="A36" s="7"/>
      <c r="B36" s="125" t="s">
        <v>90</v>
      </c>
      <c r="C36" s="126"/>
      <c r="D36" s="126"/>
      <c r="E36" s="127"/>
      <c r="F36" s="119"/>
      <c r="G36" s="120"/>
      <c r="H36" s="120"/>
      <c r="I36" s="120"/>
      <c r="J36" s="120"/>
      <c r="K36" s="121"/>
      <c r="L36" s="15">
        <f>F36</f>
        <v>0</v>
      </c>
      <c r="M36" s="118">
        <v>2.15</v>
      </c>
      <c r="N36" s="16">
        <f t="shared" si="1"/>
        <v>0</v>
      </c>
    </row>
    <row r="37" spans="1:14" x14ac:dyDescent="0.2">
      <c r="A37" s="7"/>
      <c r="B37" s="125" t="s">
        <v>91</v>
      </c>
      <c r="C37" s="126"/>
      <c r="D37" s="126"/>
      <c r="E37" s="127"/>
      <c r="F37" s="119"/>
      <c r="G37" s="120"/>
      <c r="H37" s="120"/>
      <c r="I37" s="120"/>
      <c r="J37" s="120"/>
      <c r="K37" s="121"/>
      <c r="L37" s="15">
        <f>F37</f>
        <v>0</v>
      </c>
      <c r="M37" s="118">
        <v>39.15</v>
      </c>
      <c r="N37" s="16">
        <f t="shared" si="1"/>
        <v>0</v>
      </c>
    </row>
    <row r="38" spans="1:14" x14ac:dyDescent="0.2">
      <c r="A38" s="7"/>
      <c r="B38" s="125" t="s">
        <v>92</v>
      </c>
      <c r="C38" s="126"/>
      <c r="D38" s="126"/>
      <c r="E38" s="127"/>
      <c r="F38" s="119"/>
      <c r="G38" s="120"/>
      <c r="H38" s="120"/>
      <c r="I38" s="120"/>
      <c r="J38" s="120"/>
      <c r="K38" s="121"/>
      <c r="L38" s="15">
        <f>F38</f>
        <v>0</v>
      </c>
      <c r="M38" s="118">
        <v>2.35</v>
      </c>
      <c r="N38" s="16">
        <f t="shared" si="1"/>
        <v>0</v>
      </c>
    </row>
    <row r="39" spans="1:14" x14ac:dyDescent="0.2">
      <c r="A39" s="7"/>
      <c r="B39" s="125" t="s">
        <v>80</v>
      </c>
      <c r="C39" s="126"/>
      <c r="D39" s="126"/>
      <c r="E39" s="127"/>
      <c r="F39" s="119"/>
      <c r="G39" s="120"/>
      <c r="H39" s="120"/>
      <c r="I39" s="120"/>
      <c r="J39" s="120"/>
      <c r="K39" s="121"/>
      <c r="L39" s="15">
        <f>F39</f>
        <v>0</v>
      </c>
      <c r="M39" s="118">
        <v>26.1</v>
      </c>
      <c r="N39" s="16">
        <f t="shared" si="1"/>
        <v>0</v>
      </c>
    </row>
    <row r="40" spans="1:14" ht="24" customHeight="1" x14ac:dyDescent="0.2">
      <c r="A40" s="7"/>
      <c r="B40" s="125" t="s">
        <v>93</v>
      </c>
      <c r="C40" s="126"/>
      <c r="D40" s="126"/>
      <c r="E40" s="127"/>
      <c r="F40" s="119"/>
      <c r="G40" s="120"/>
      <c r="H40" s="120"/>
      <c r="I40" s="120"/>
      <c r="J40" s="120"/>
      <c r="K40" s="121"/>
      <c r="L40" s="15">
        <f t="shared" ref="L40" si="2">F40</f>
        <v>0</v>
      </c>
      <c r="M40" s="118">
        <v>2.35</v>
      </c>
      <c r="N40" s="16">
        <f t="shared" si="1"/>
        <v>0</v>
      </c>
    </row>
    <row r="41" spans="1:14" ht="13.5" thickBot="1" x14ac:dyDescent="0.25">
      <c r="A41" s="7"/>
      <c r="B41" s="125" t="s">
        <v>88</v>
      </c>
      <c r="C41" s="126"/>
      <c r="D41" s="126"/>
      <c r="E41" s="127"/>
      <c r="F41" s="119"/>
      <c r="G41" s="120"/>
      <c r="H41" s="120"/>
      <c r="I41" s="120"/>
      <c r="J41" s="120"/>
      <c r="K41" s="121"/>
      <c r="L41" s="15">
        <f>F41</f>
        <v>0</v>
      </c>
      <c r="M41" s="118">
        <v>3.5</v>
      </c>
      <c r="N41" s="16">
        <f t="shared" si="1"/>
        <v>0</v>
      </c>
    </row>
    <row r="42" spans="1:14" ht="13.5" thickBot="1" x14ac:dyDescent="0.25">
      <c r="A42" s="7"/>
      <c r="B42" s="17"/>
      <c r="C42" s="18"/>
      <c r="D42" s="18"/>
      <c r="E42" s="18"/>
      <c r="F42" s="7"/>
      <c r="G42" s="7"/>
      <c r="H42" s="7"/>
      <c r="I42" s="7"/>
      <c r="J42" s="7"/>
      <c r="K42" s="7"/>
      <c r="L42" s="129" t="s">
        <v>59</v>
      </c>
      <c r="M42" s="129"/>
      <c r="N42" s="19">
        <f>SUM(N18:N41)</f>
        <v>0</v>
      </c>
    </row>
    <row r="43" spans="1:14" ht="13.5" thickBot="1" x14ac:dyDescent="0.25">
      <c r="A43" s="7"/>
      <c r="B43" s="10"/>
      <c r="C43" s="20"/>
      <c r="D43" s="20"/>
      <c r="E43" s="20"/>
      <c r="F43" s="20"/>
      <c r="G43" s="20"/>
      <c r="H43" s="20"/>
      <c r="I43" s="20"/>
      <c r="J43" s="20"/>
      <c r="K43" s="21"/>
      <c r="L43" s="22"/>
      <c r="M43" s="22"/>
      <c r="N43" s="23"/>
    </row>
    <row r="44" spans="1:14" x14ac:dyDescent="0.2">
      <c r="A44" s="7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7"/>
      <c r="M44" s="7"/>
      <c r="N44" s="25"/>
    </row>
    <row r="45" spans="1:14" x14ac:dyDescent="0.2">
      <c r="A45" s="7"/>
      <c r="B45" s="128"/>
      <c r="C45" s="128"/>
      <c r="D45" s="128"/>
      <c r="E45" s="128"/>
      <c r="F45" s="128"/>
      <c r="G45" s="128"/>
      <c r="H45" s="128"/>
      <c r="I45" s="128"/>
      <c r="J45" s="128"/>
      <c r="K45" s="128"/>
      <c r="L45" s="128"/>
      <c r="M45" s="128"/>
      <c r="N45" s="128"/>
    </row>
    <row r="46" spans="1:14" x14ac:dyDescent="0.2">
      <c r="B46" s="128"/>
      <c r="C46" s="128"/>
      <c r="D46" s="128"/>
      <c r="E46" s="128"/>
      <c r="F46" s="128"/>
      <c r="G46" s="128"/>
      <c r="H46" s="128"/>
      <c r="I46" s="128"/>
      <c r="J46" s="128"/>
      <c r="K46" s="128"/>
      <c r="L46" s="128"/>
      <c r="M46" s="128"/>
      <c r="N46" s="128"/>
    </row>
  </sheetData>
  <sheetProtection algorithmName="SHA-512" hashValue="0/CoRmpWYcnSQLwc5ChiBVZlx/puZN+V8tRitHuUk3AgMWV41en7FwRxv/VvQrVRg15V2IaM7j70gpKmC+KQgw==" saltValue="zwx6ds0+wIKbfV/f1Nko7w==" spinCount="100000" sheet="1" sort="0" autoFilter="0" pivotTables="0"/>
  <mergeCells count="64">
    <mergeCell ref="B36:E36"/>
    <mergeCell ref="B41:E41"/>
    <mergeCell ref="B37:E37"/>
    <mergeCell ref="B38:E38"/>
    <mergeCell ref="B40:E40"/>
    <mergeCell ref="B39:E39"/>
    <mergeCell ref="B29:E29"/>
    <mergeCell ref="B33:E33"/>
    <mergeCell ref="B34:E34"/>
    <mergeCell ref="B31:E31"/>
    <mergeCell ref="B30:E30"/>
    <mergeCell ref="F16:K16"/>
    <mergeCell ref="B24:E24"/>
    <mergeCell ref="B26:E26"/>
    <mergeCell ref="B22:E22"/>
    <mergeCell ref="B18:E18"/>
    <mergeCell ref="B20:E20"/>
    <mergeCell ref="B19:E19"/>
    <mergeCell ref="B25:E25"/>
    <mergeCell ref="B21:E21"/>
    <mergeCell ref="B23:E23"/>
    <mergeCell ref="B28:E28"/>
    <mergeCell ref="B15:N15"/>
    <mergeCell ref="B16:E17"/>
    <mergeCell ref="F24:K24"/>
    <mergeCell ref="B5:N5"/>
    <mergeCell ref="B6:N6"/>
    <mergeCell ref="B7:N7"/>
    <mergeCell ref="B9:N9"/>
    <mergeCell ref="K13:N13"/>
    <mergeCell ref="C13:I13"/>
    <mergeCell ref="B12:C12"/>
    <mergeCell ref="D12:N12"/>
    <mergeCell ref="B11:D11"/>
    <mergeCell ref="D10:N10"/>
    <mergeCell ref="E11:N11"/>
    <mergeCell ref="B10:C10"/>
    <mergeCell ref="B35:E35"/>
    <mergeCell ref="B27:E27"/>
    <mergeCell ref="B32:E32"/>
    <mergeCell ref="B45:N46"/>
    <mergeCell ref="L42:M42"/>
    <mergeCell ref="F37:K37"/>
    <mergeCell ref="F38:K38"/>
    <mergeCell ref="F40:K40"/>
    <mergeCell ref="F39:K39"/>
    <mergeCell ref="F41:K41"/>
    <mergeCell ref="F36:K36"/>
    <mergeCell ref="F35:K35"/>
    <mergeCell ref="F34:K34"/>
    <mergeCell ref="F32:K32"/>
    <mergeCell ref="F29:K29"/>
    <mergeCell ref="F31:K31"/>
    <mergeCell ref="G17:K17"/>
    <mergeCell ref="G18:K18"/>
    <mergeCell ref="G19:K19"/>
    <mergeCell ref="G20:K20"/>
    <mergeCell ref="G21:K21"/>
    <mergeCell ref="F28:K28"/>
    <mergeCell ref="F27:K27"/>
    <mergeCell ref="F33:K33"/>
    <mergeCell ref="F23:K23"/>
    <mergeCell ref="F22:K22"/>
    <mergeCell ref="F30:K30"/>
  </mergeCells>
  <pageMargins left="0.23622047244094491" right="0.23622047244094491" top="0.74803149606299213" bottom="0.74803149606299213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59"/>
  <sheetViews>
    <sheetView topLeftCell="A33" zoomScaleNormal="100" workbookViewId="0">
      <selection activeCell="G47" sqref="G47"/>
    </sheetView>
  </sheetViews>
  <sheetFormatPr defaultColWidth="17.28515625" defaultRowHeight="15" customHeight="1" x14ac:dyDescent="0.25"/>
  <cols>
    <col min="1" max="1" width="3.85546875" style="1" customWidth="1"/>
    <col min="2" max="2" width="55.140625" style="1" customWidth="1"/>
    <col min="3" max="3" width="17.28515625" style="2" customWidth="1"/>
    <col min="4" max="4" width="12.140625" style="2" customWidth="1"/>
    <col min="5" max="5" width="13.28515625" style="1" customWidth="1"/>
    <col min="6" max="6" width="17.140625" style="1" customWidth="1"/>
    <col min="7" max="8" width="12.140625" style="1" customWidth="1"/>
    <col min="9" max="9" width="17.28515625" style="1"/>
    <col min="10" max="10" width="36.28515625" style="1" bestFit="1" customWidth="1"/>
    <col min="11" max="16384" width="17.28515625" style="1"/>
  </cols>
  <sheetData>
    <row r="1" spans="1:8" ht="15" customHeight="1" x14ac:dyDescent="0.25">
      <c r="A1"/>
      <c r="B1"/>
      <c r="C1"/>
      <c r="D1"/>
      <c r="E1"/>
      <c r="F1"/>
      <c r="G1"/>
      <c r="H1"/>
    </row>
    <row r="2" spans="1:8" ht="15" customHeight="1" x14ac:dyDescent="0.25">
      <c r="A2"/>
      <c r="B2"/>
      <c r="C2"/>
      <c r="D2"/>
      <c r="E2"/>
      <c r="F2"/>
      <c r="G2"/>
      <c r="H2"/>
    </row>
    <row r="3" spans="1:8" ht="15" customHeight="1" x14ac:dyDescent="0.25">
      <c r="A3"/>
      <c r="B3"/>
      <c r="C3"/>
      <c r="D3"/>
      <c r="E3"/>
      <c r="F3"/>
      <c r="G3"/>
      <c r="H3"/>
    </row>
    <row r="4" spans="1:8" ht="15" customHeight="1" x14ac:dyDescent="0.25">
      <c r="A4" s="26"/>
      <c r="B4"/>
      <c r="C4"/>
      <c r="D4"/>
      <c r="E4"/>
      <c r="F4"/>
      <c r="G4"/>
      <c r="H4"/>
    </row>
    <row r="5" spans="1:8" ht="15" customHeight="1" x14ac:dyDescent="0.25">
      <c r="A5" s="169"/>
      <c r="B5" s="169"/>
      <c r="C5" s="169"/>
      <c r="D5" s="169"/>
      <c r="E5" s="169"/>
      <c r="F5" s="169"/>
      <c r="G5" s="169"/>
      <c r="H5" s="4"/>
    </row>
    <row r="6" spans="1:8" ht="15" customHeight="1" x14ac:dyDescent="0.25">
      <c r="A6" s="170" t="s">
        <v>34</v>
      </c>
      <c r="B6" s="170"/>
      <c r="C6" s="170"/>
      <c r="D6" s="170"/>
      <c r="E6" s="170"/>
      <c r="F6" s="170"/>
      <c r="G6" s="170"/>
      <c r="H6" s="4"/>
    </row>
    <row r="7" spans="1:8" ht="15" customHeight="1" x14ac:dyDescent="0.25">
      <c r="A7" s="171" t="s">
        <v>78</v>
      </c>
      <c r="B7" s="171"/>
      <c r="C7" s="171"/>
      <c r="D7" s="171"/>
      <c r="E7" s="171"/>
      <c r="F7" s="171"/>
      <c r="G7" s="171"/>
      <c r="H7" s="4"/>
    </row>
    <row r="8" spans="1:8" ht="9" customHeight="1" thickBot="1" x14ac:dyDescent="0.3">
      <c r="A8" s="27"/>
      <c r="B8" s="27"/>
      <c r="C8" s="27"/>
      <c r="D8" s="27"/>
      <c r="E8" s="27"/>
      <c r="F8" s="27"/>
      <c r="G8" s="27"/>
      <c r="H8" s="4"/>
    </row>
    <row r="9" spans="1:8" ht="15" customHeight="1" x14ac:dyDescent="0.25">
      <c r="A9" s="49"/>
      <c r="B9" s="179" t="s">
        <v>35</v>
      </c>
      <c r="C9" s="180"/>
      <c r="D9" s="180"/>
      <c r="E9" s="180"/>
      <c r="F9" s="180"/>
      <c r="G9" s="181"/>
      <c r="H9" s="4"/>
    </row>
    <row r="10" spans="1:8" ht="15.75" x14ac:dyDescent="0.25">
      <c r="A10" s="48"/>
      <c r="B10" s="93" t="s">
        <v>36</v>
      </c>
      <c r="C10" s="172">
        <f>TE!D10</f>
        <v>0</v>
      </c>
      <c r="D10" s="172"/>
      <c r="E10" s="172"/>
      <c r="F10" s="172"/>
      <c r="G10" s="173"/>
      <c r="H10" s="4"/>
    </row>
    <row r="11" spans="1:8" ht="15.75" x14ac:dyDescent="0.25">
      <c r="A11" s="29"/>
      <c r="B11" s="93" t="s">
        <v>37</v>
      </c>
      <c r="C11" s="177">
        <f>TE!E11</f>
        <v>0</v>
      </c>
      <c r="D11" s="177"/>
      <c r="E11" s="177"/>
      <c r="F11" s="177"/>
      <c r="G11" s="178"/>
      <c r="H11" s="4"/>
    </row>
    <row r="12" spans="1:8" ht="15.75" x14ac:dyDescent="0.25">
      <c r="A12" s="29"/>
      <c r="B12" s="93" t="s">
        <v>38</v>
      </c>
      <c r="C12" s="176">
        <f>TE!D12</f>
        <v>0</v>
      </c>
      <c r="D12" s="177"/>
      <c r="E12" s="177"/>
      <c r="F12" s="177"/>
      <c r="G12" s="178"/>
      <c r="H12" s="4"/>
    </row>
    <row r="13" spans="1:8" ht="15.75" x14ac:dyDescent="0.25">
      <c r="A13" s="29"/>
      <c r="B13" s="93" t="s">
        <v>39</v>
      </c>
      <c r="C13" s="177">
        <f>TE!C13</f>
        <v>0</v>
      </c>
      <c r="D13" s="177"/>
      <c r="E13" s="177"/>
      <c r="F13" s="177"/>
      <c r="G13" s="178"/>
      <c r="H13" s="4"/>
    </row>
    <row r="14" spans="1:8" ht="21" customHeight="1" thickBot="1" x14ac:dyDescent="0.3">
      <c r="A14" s="29"/>
      <c r="B14" s="94" t="s">
        <v>66</v>
      </c>
      <c r="C14" s="174" t="s">
        <v>73</v>
      </c>
      <c r="D14" s="174"/>
      <c r="E14" s="174"/>
      <c r="F14" s="174"/>
      <c r="G14" s="175"/>
      <c r="H14" s="6"/>
    </row>
    <row r="15" spans="1:8" ht="8.25" customHeight="1" x14ac:dyDescent="0.25"/>
    <row r="16" spans="1:8" ht="21.75" customHeight="1" x14ac:dyDescent="0.25">
      <c r="B16" s="50" t="s">
        <v>23</v>
      </c>
      <c r="C16" s="51" t="s">
        <v>0</v>
      </c>
      <c r="D16" s="51" t="s">
        <v>1</v>
      </c>
      <c r="E16" s="52"/>
      <c r="F16" s="52"/>
      <c r="G16" s="52"/>
    </row>
    <row r="17" spans="2:7" ht="15.75" x14ac:dyDescent="0.25">
      <c r="B17" s="53" t="s">
        <v>2</v>
      </c>
      <c r="C17" s="54">
        <v>1</v>
      </c>
      <c r="D17" s="105">
        <v>0</v>
      </c>
      <c r="E17" s="52"/>
      <c r="F17" s="52"/>
      <c r="G17" s="52"/>
    </row>
    <row r="18" spans="2:7" ht="15.75" x14ac:dyDescent="0.25">
      <c r="B18" s="55" t="s">
        <v>3</v>
      </c>
      <c r="C18" s="54">
        <v>1.5</v>
      </c>
      <c r="D18" s="91">
        <v>0</v>
      </c>
      <c r="E18" s="52"/>
      <c r="F18" s="52"/>
      <c r="G18" s="52"/>
    </row>
    <row r="19" spans="2:7" ht="15.75" x14ac:dyDescent="0.25">
      <c r="B19" s="55" t="s">
        <v>31</v>
      </c>
      <c r="C19" s="54">
        <v>2</v>
      </c>
      <c r="D19" s="91">
        <v>0</v>
      </c>
      <c r="E19" s="52"/>
      <c r="F19" s="52"/>
      <c r="G19" s="52"/>
    </row>
    <row r="20" spans="2:7" ht="15.75" x14ac:dyDescent="0.25">
      <c r="B20" s="55" t="s">
        <v>32</v>
      </c>
      <c r="C20" s="54">
        <v>1.5</v>
      </c>
      <c r="D20" s="91">
        <v>0</v>
      </c>
      <c r="E20" s="52"/>
      <c r="F20" s="52"/>
      <c r="G20" s="52"/>
    </row>
    <row r="21" spans="2:7" ht="15.75" x14ac:dyDescent="0.25">
      <c r="B21" s="55" t="s">
        <v>100</v>
      </c>
      <c r="C21" s="54">
        <v>1.5</v>
      </c>
      <c r="D21" s="92">
        <v>0</v>
      </c>
      <c r="E21" s="52"/>
      <c r="F21" s="52"/>
      <c r="G21" s="52"/>
    </row>
    <row r="22" spans="2:7" ht="15.75" x14ac:dyDescent="0.25">
      <c r="B22" s="56" t="s">
        <v>101</v>
      </c>
      <c r="C22" s="54">
        <v>0.5</v>
      </c>
      <c r="D22" s="91">
        <v>0</v>
      </c>
      <c r="E22" s="52"/>
      <c r="F22" s="52"/>
      <c r="G22" s="52"/>
    </row>
    <row r="23" spans="2:7" ht="15.75" x14ac:dyDescent="0.25">
      <c r="B23" s="57" t="s">
        <v>19</v>
      </c>
      <c r="C23" s="58">
        <f>C17*D17+C18*D18+C19*D19+C20*D20+C21*D21+C22*D22</f>
        <v>0</v>
      </c>
      <c r="D23" s="54"/>
      <c r="E23" s="52"/>
      <c r="F23" s="52"/>
      <c r="G23" s="52"/>
    </row>
    <row r="24" spans="2:7" ht="9" customHeight="1" x14ac:dyDescent="0.25">
      <c r="B24" s="52"/>
      <c r="C24" s="59"/>
      <c r="D24" s="59"/>
      <c r="E24" s="52"/>
      <c r="F24" s="52"/>
      <c r="G24" s="52"/>
    </row>
    <row r="25" spans="2:7" ht="36" customHeight="1" x14ac:dyDescent="0.25">
      <c r="B25" s="100" t="s">
        <v>24</v>
      </c>
      <c r="C25" s="60" t="s">
        <v>4</v>
      </c>
      <c r="D25" s="52"/>
      <c r="E25" s="52"/>
      <c r="F25" s="52"/>
      <c r="G25" s="52"/>
    </row>
    <row r="26" spans="2:7" ht="24.95" customHeight="1" x14ac:dyDescent="0.25">
      <c r="B26" s="101" t="s">
        <v>71</v>
      </c>
      <c r="C26" s="92">
        <v>0</v>
      </c>
      <c r="D26" s="52"/>
      <c r="E26" s="52"/>
      <c r="F26" s="52"/>
      <c r="G26" s="52"/>
    </row>
    <row r="27" spans="2:7" ht="32.25" customHeight="1" x14ac:dyDescent="0.25">
      <c r="B27" s="101" t="s">
        <v>72</v>
      </c>
      <c r="C27" s="92">
        <v>0</v>
      </c>
      <c r="D27" s="52"/>
      <c r="E27" s="52"/>
      <c r="F27" s="52"/>
      <c r="G27" s="52"/>
    </row>
    <row r="28" spans="2:7" ht="18.75" customHeight="1" x14ac:dyDescent="0.25">
      <c r="B28" s="102"/>
      <c r="C28" s="82" t="e">
        <f>ROUND(C26/C27,2)</f>
        <v>#DIV/0!</v>
      </c>
      <c r="D28" s="52"/>
      <c r="E28" s="52"/>
      <c r="F28" s="52"/>
      <c r="G28" s="52"/>
    </row>
    <row r="29" spans="2:7" ht="21" customHeight="1" x14ac:dyDescent="0.25">
      <c r="B29" s="61" t="s">
        <v>74</v>
      </c>
      <c r="C29" s="62" t="e">
        <f>ROUND(1/(2*C28),4)</f>
        <v>#DIV/0!</v>
      </c>
      <c r="D29" s="52"/>
      <c r="E29" s="52"/>
      <c r="F29" s="52"/>
      <c r="G29" s="52"/>
    </row>
    <row r="30" spans="2:7" ht="9" customHeight="1" x14ac:dyDescent="0.25">
      <c r="B30" s="52"/>
      <c r="C30" s="59"/>
      <c r="D30" s="59"/>
      <c r="E30" s="52"/>
      <c r="F30" s="52"/>
      <c r="G30" s="52"/>
    </row>
    <row r="31" spans="2:7" ht="15.75" x14ac:dyDescent="0.25">
      <c r="B31" s="63" t="s">
        <v>5</v>
      </c>
      <c r="C31" s="64" t="s">
        <v>6</v>
      </c>
      <c r="D31" s="59"/>
      <c r="E31" s="52"/>
      <c r="F31" s="52"/>
      <c r="G31" s="52"/>
    </row>
    <row r="32" spans="2:7" ht="15.75" x14ac:dyDescent="0.25">
      <c r="B32" s="65"/>
      <c r="C32" s="66">
        <f>34716905</f>
        <v>34716905</v>
      </c>
      <c r="D32" s="67"/>
      <c r="E32" s="67"/>
      <c r="F32" s="67"/>
      <c r="G32" s="52"/>
    </row>
    <row r="33" spans="1:8" ht="15.75" x14ac:dyDescent="0.25">
      <c r="B33" s="65"/>
      <c r="C33" s="68" t="s">
        <v>7</v>
      </c>
      <c r="D33" s="59"/>
      <c r="E33" s="52"/>
      <c r="F33" s="52"/>
      <c r="G33" s="52"/>
    </row>
    <row r="34" spans="1:8" ht="15.75" x14ac:dyDescent="0.25">
      <c r="B34" s="69"/>
      <c r="C34" s="70">
        <v>7042954.1600000001</v>
      </c>
      <c r="D34" s="59"/>
      <c r="E34" s="52"/>
      <c r="F34" s="52"/>
      <c r="G34" s="52"/>
    </row>
    <row r="35" spans="1:8" ht="15.75" x14ac:dyDescent="0.25">
      <c r="B35" s="71" t="s">
        <v>8</v>
      </c>
      <c r="C35" s="72">
        <f>ROUND(C34/C32,4)</f>
        <v>0.2029</v>
      </c>
      <c r="D35" s="59"/>
      <c r="E35" s="52"/>
      <c r="F35" s="52"/>
      <c r="G35" s="52"/>
    </row>
    <row r="36" spans="1:8" ht="15" customHeight="1" x14ac:dyDescent="0.25">
      <c r="B36" s="52"/>
      <c r="C36" s="59"/>
      <c r="D36" s="59"/>
      <c r="E36" s="52" t="s">
        <v>22</v>
      </c>
      <c r="F36" s="52"/>
      <c r="G36" s="52"/>
    </row>
    <row r="37" spans="1:8" ht="15.75" x14ac:dyDescent="0.25">
      <c r="B37" s="73" t="s">
        <v>9</v>
      </c>
      <c r="C37" s="74"/>
      <c r="D37" s="75" t="s">
        <v>10</v>
      </c>
      <c r="E37" s="166" t="s">
        <v>105</v>
      </c>
      <c r="F37" s="167"/>
      <c r="G37" s="52"/>
    </row>
    <row r="38" spans="1:8" ht="15.75" x14ac:dyDescent="0.25">
      <c r="B38" s="76" t="s">
        <v>102</v>
      </c>
      <c r="C38" s="77"/>
      <c r="D38" s="78">
        <v>0.5</v>
      </c>
      <c r="E38" s="157">
        <f>VLOOKUP(E37,B38:D43,3,FALSE)</f>
        <v>0.4</v>
      </c>
      <c r="F38" s="158"/>
      <c r="G38" s="52"/>
    </row>
    <row r="39" spans="1:8" ht="15.75" x14ac:dyDescent="0.25">
      <c r="B39" s="76" t="s">
        <v>103</v>
      </c>
      <c r="C39" s="77"/>
      <c r="D39" s="78">
        <v>0.5</v>
      </c>
      <c r="E39" s="159"/>
      <c r="F39" s="160"/>
      <c r="G39" s="52"/>
    </row>
    <row r="40" spans="1:8" ht="15.75" x14ac:dyDescent="0.25">
      <c r="A40" s="79"/>
      <c r="B40" s="76" t="s">
        <v>89</v>
      </c>
      <c r="C40" s="77"/>
      <c r="D40" s="78">
        <v>0.5</v>
      </c>
      <c r="E40" s="159"/>
      <c r="F40" s="160"/>
      <c r="G40" s="52"/>
    </row>
    <row r="41" spans="1:8" ht="15.75" x14ac:dyDescent="0.25">
      <c r="A41" s="79"/>
      <c r="B41" s="76" t="s">
        <v>104</v>
      </c>
      <c r="C41" s="77"/>
      <c r="D41" s="78">
        <v>0.5</v>
      </c>
      <c r="E41" s="159"/>
      <c r="F41" s="160"/>
      <c r="G41" s="52"/>
    </row>
    <row r="42" spans="1:8" ht="15.75" x14ac:dyDescent="0.25">
      <c r="B42" s="76" t="s">
        <v>105</v>
      </c>
      <c r="C42" s="77"/>
      <c r="D42" s="78">
        <v>0.4</v>
      </c>
      <c r="E42" s="159"/>
      <c r="F42" s="160"/>
      <c r="G42" s="52"/>
    </row>
    <row r="43" spans="1:8" ht="15.75" x14ac:dyDescent="0.25">
      <c r="B43" s="76" t="s">
        <v>33</v>
      </c>
      <c r="C43" s="77"/>
      <c r="D43" s="78">
        <v>0.9</v>
      </c>
      <c r="E43" s="161"/>
      <c r="F43" s="162"/>
      <c r="G43" s="52"/>
    </row>
    <row r="44" spans="1:8" ht="9.75" customHeight="1" x14ac:dyDescent="0.25">
      <c r="B44" s="52"/>
      <c r="C44" s="59"/>
      <c r="D44" s="59"/>
      <c r="E44" s="52"/>
      <c r="F44" s="52"/>
      <c r="G44" s="52"/>
    </row>
    <row r="45" spans="1:8" ht="30" x14ac:dyDescent="0.25">
      <c r="B45" s="106" t="s">
        <v>25</v>
      </c>
      <c r="C45" s="58" t="s">
        <v>11</v>
      </c>
      <c r="D45" s="58" t="s">
        <v>28</v>
      </c>
      <c r="E45" s="80" t="s">
        <v>29</v>
      </c>
      <c r="F45" s="52"/>
      <c r="G45" s="52"/>
    </row>
    <row r="46" spans="1:8" ht="15.75" x14ac:dyDescent="0.25">
      <c r="B46" s="65" t="s">
        <v>12</v>
      </c>
      <c r="C46" s="59">
        <v>0.2</v>
      </c>
      <c r="D46" s="91" t="s">
        <v>21</v>
      </c>
      <c r="E46" s="81">
        <f t="shared" ref="E46:E52" si="0">ROUND(IF(D46=$H$46,C46*$C$35,0),2)</f>
        <v>0</v>
      </c>
      <c r="F46" s="52"/>
      <c r="G46" s="52"/>
      <c r="H46" s="3" t="s">
        <v>20</v>
      </c>
    </row>
    <row r="47" spans="1:8" ht="15.75" x14ac:dyDescent="0.25">
      <c r="B47" s="65" t="s">
        <v>13</v>
      </c>
      <c r="C47" s="59">
        <v>0.1</v>
      </c>
      <c r="D47" s="91" t="s">
        <v>21</v>
      </c>
      <c r="E47" s="81">
        <f t="shared" si="0"/>
        <v>0</v>
      </c>
      <c r="F47" s="52"/>
      <c r="G47" s="52"/>
      <c r="H47" s="3" t="s">
        <v>21</v>
      </c>
    </row>
    <row r="48" spans="1:8" ht="15.75" x14ac:dyDescent="0.25">
      <c r="B48" s="65" t="s">
        <v>14</v>
      </c>
      <c r="C48" s="59">
        <v>0.15</v>
      </c>
      <c r="D48" s="92" t="s">
        <v>21</v>
      </c>
      <c r="E48" s="81">
        <f t="shared" si="0"/>
        <v>0</v>
      </c>
      <c r="F48" s="52"/>
      <c r="G48" s="52"/>
      <c r="H48" s="3"/>
    </row>
    <row r="49" spans="2:7" ht="15.75" x14ac:dyDescent="0.25">
      <c r="B49" s="65" t="s">
        <v>15</v>
      </c>
      <c r="C49" s="59">
        <v>0.2</v>
      </c>
      <c r="D49" s="91" t="s">
        <v>21</v>
      </c>
      <c r="E49" s="81">
        <f t="shared" si="0"/>
        <v>0</v>
      </c>
      <c r="F49" s="52"/>
      <c r="G49" s="52"/>
    </row>
    <row r="50" spans="2:7" ht="15.75" x14ac:dyDescent="0.25">
      <c r="B50" s="65" t="s">
        <v>16</v>
      </c>
      <c r="C50" s="59">
        <v>0.2</v>
      </c>
      <c r="D50" s="91" t="s">
        <v>21</v>
      </c>
      <c r="E50" s="81">
        <f t="shared" si="0"/>
        <v>0</v>
      </c>
      <c r="F50" s="52"/>
      <c r="G50" s="52"/>
    </row>
    <row r="51" spans="2:7" ht="15.75" x14ac:dyDescent="0.25">
      <c r="B51" s="65" t="s">
        <v>17</v>
      </c>
      <c r="C51" s="59">
        <v>0.15</v>
      </c>
      <c r="D51" s="91" t="s">
        <v>21</v>
      </c>
      <c r="E51" s="81">
        <f t="shared" si="0"/>
        <v>0</v>
      </c>
      <c r="F51" s="52"/>
      <c r="G51" s="52"/>
    </row>
    <row r="52" spans="2:7" ht="15.75" x14ac:dyDescent="0.25">
      <c r="B52" s="63" t="s">
        <v>26</v>
      </c>
      <c r="C52" s="54">
        <v>0.05</v>
      </c>
      <c r="D52" s="91" t="s">
        <v>21</v>
      </c>
      <c r="E52" s="82">
        <f t="shared" si="0"/>
        <v>0</v>
      </c>
      <c r="F52" s="52"/>
      <c r="G52" s="52"/>
    </row>
    <row r="53" spans="2:7" ht="18.75" customHeight="1" x14ac:dyDescent="0.25">
      <c r="B53" s="61" t="s">
        <v>18</v>
      </c>
      <c r="C53" s="83">
        <f>SUM(E46:E52)</f>
        <v>0</v>
      </c>
      <c r="D53" s="84"/>
      <c r="E53" s="85"/>
      <c r="F53" s="52"/>
      <c r="G53" s="52"/>
    </row>
    <row r="54" spans="2:7" ht="24.95" customHeight="1" x14ac:dyDescent="0.25">
      <c r="B54" s="52" t="s">
        <v>30</v>
      </c>
      <c r="C54" s="59"/>
      <c r="D54" s="59"/>
      <c r="E54" s="52"/>
      <c r="F54" s="86"/>
      <c r="G54" s="52"/>
    </row>
    <row r="55" spans="2:7" ht="7.5" customHeight="1" x14ac:dyDescent="0.25">
      <c r="B55" s="87"/>
      <c r="C55" s="88"/>
      <c r="D55" s="88"/>
      <c r="E55" s="87"/>
      <c r="F55" s="87"/>
      <c r="G55" s="87"/>
    </row>
    <row r="56" spans="2:7" ht="21" x14ac:dyDescent="0.25">
      <c r="B56" s="89" t="s">
        <v>27</v>
      </c>
      <c r="C56" s="163" t="e">
        <f>ROUND(C23*C29*C53*E38*10,2)</f>
        <v>#DIV/0!</v>
      </c>
      <c r="D56" s="164"/>
      <c r="E56" s="165"/>
      <c r="F56" s="90"/>
      <c r="G56" s="87"/>
    </row>
    <row r="57" spans="2:7" ht="15" customHeight="1" x14ac:dyDescent="0.25">
      <c r="B57" s="87"/>
      <c r="C57" s="88"/>
      <c r="D57" s="88"/>
      <c r="E57" s="87"/>
      <c r="F57" s="87"/>
      <c r="G57" s="87"/>
    </row>
    <row r="58" spans="2:7" ht="15" customHeight="1" x14ac:dyDescent="0.25">
      <c r="B58" s="168"/>
      <c r="C58" s="168"/>
      <c r="D58" s="168"/>
      <c r="E58" s="168"/>
      <c r="F58" s="168"/>
      <c r="G58" s="87"/>
    </row>
    <row r="59" spans="2:7" ht="15" customHeight="1" x14ac:dyDescent="0.25">
      <c r="B59" s="168"/>
      <c r="C59" s="168"/>
      <c r="D59" s="168"/>
      <c r="E59" s="168"/>
      <c r="F59" s="168"/>
      <c r="G59" s="87"/>
    </row>
  </sheetData>
  <sheetProtection algorithmName="SHA-512" hashValue="Ny7SAHpADXnVfa1NemKuBM8vWmsjyHPjbrjbid2sjDHeXoY7631/R/d4n/YaGUytgtP/d29W7uEPnUEB9Y5yxQ==" saltValue="psc1Lv8x00vHr0ZkUbj49w==" spinCount="100000" sheet="1" sort="0" autoFilter="0" pivotTables="0"/>
  <mergeCells count="13">
    <mergeCell ref="E38:F43"/>
    <mergeCell ref="C56:E56"/>
    <mergeCell ref="E37:F37"/>
    <mergeCell ref="B58:F59"/>
    <mergeCell ref="A5:G5"/>
    <mergeCell ref="A6:G6"/>
    <mergeCell ref="A7:G7"/>
    <mergeCell ref="C10:G10"/>
    <mergeCell ref="C14:G14"/>
    <mergeCell ref="C12:G12"/>
    <mergeCell ref="B9:G9"/>
    <mergeCell ref="C11:G11"/>
    <mergeCell ref="C13:G13"/>
  </mergeCells>
  <dataValidations count="2">
    <dataValidation type="list" allowBlank="1" showInputMessage="1" showErrorMessage="1" sqref="D46:D52" xr:uid="{00000000-0002-0000-0100-000000000000}">
      <formula1>$H$46:$H$47</formula1>
    </dataValidation>
    <dataValidation type="list" allowBlank="1" showInputMessage="1" showErrorMessage="1" sqref="E37:F37" xr:uid="{00000000-0002-0000-0100-000001000000}">
      <formula1>$B$38:$B$43</formula1>
    </dataValidation>
  </dataValidations>
  <pageMargins left="0.25" right="0.25" top="0.75" bottom="0.75" header="0.3" footer="0.3"/>
  <pageSetup paperSize="9" scale="75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4:I46"/>
  <sheetViews>
    <sheetView topLeftCell="A21" zoomScaleNormal="100" workbookViewId="0">
      <selection activeCell="O21" sqref="O21"/>
    </sheetView>
  </sheetViews>
  <sheetFormatPr defaultRowHeight="12.75" x14ac:dyDescent="0.2"/>
  <cols>
    <col min="1" max="1" width="3.42578125" customWidth="1"/>
    <col min="4" max="4" width="12" customWidth="1"/>
    <col min="5" max="5" width="26.140625" customWidth="1"/>
    <col min="6" max="6" width="6.140625" customWidth="1"/>
    <col min="8" max="8" width="8.85546875" customWidth="1"/>
    <col min="9" max="9" width="13.42578125" customWidth="1"/>
    <col min="10" max="10" width="3.5703125" customWidth="1"/>
  </cols>
  <sheetData>
    <row r="4" spans="2:9" x14ac:dyDescent="0.2">
      <c r="B4" s="26"/>
    </row>
    <row r="5" spans="2:9" ht="6.75" customHeight="1" x14ac:dyDescent="0.2">
      <c r="B5" s="169"/>
      <c r="C5" s="169"/>
      <c r="D5" s="169"/>
      <c r="E5" s="169"/>
      <c r="F5" s="169"/>
      <c r="G5" s="169"/>
      <c r="H5" s="169"/>
      <c r="I5" s="169"/>
    </row>
    <row r="6" spans="2:9" ht="12.75" customHeight="1" x14ac:dyDescent="0.2">
      <c r="B6" s="170" t="s">
        <v>34</v>
      </c>
      <c r="C6" s="170"/>
      <c r="D6" s="170"/>
      <c r="E6" s="170"/>
      <c r="F6" s="170"/>
      <c r="G6" s="170"/>
      <c r="H6" s="170"/>
      <c r="I6" s="170"/>
    </row>
    <row r="7" spans="2:9" ht="13.5" customHeight="1" x14ac:dyDescent="0.2">
      <c r="B7" s="171" t="s">
        <v>79</v>
      </c>
      <c r="C7" s="171"/>
      <c r="D7" s="171"/>
      <c r="E7" s="171"/>
      <c r="F7" s="171"/>
      <c r="G7" s="171"/>
      <c r="H7" s="171"/>
      <c r="I7" s="171"/>
    </row>
    <row r="8" spans="2:9" ht="13.5" customHeight="1" thickBot="1" x14ac:dyDescent="0.25">
      <c r="B8" s="27"/>
      <c r="C8" s="27"/>
      <c r="D8" s="27"/>
      <c r="E8" s="27"/>
      <c r="F8" s="27"/>
      <c r="G8" s="27"/>
      <c r="H8" s="27"/>
      <c r="I8" s="27"/>
    </row>
    <row r="9" spans="2:9" ht="14.25" customHeight="1" x14ac:dyDescent="0.2">
      <c r="B9" s="179" t="s">
        <v>35</v>
      </c>
      <c r="C9" s="180"/>
      <c r="D9" s="180"/>
      <c r="E9" s="180"/>
      <c r="F9" s="180"/>
      <c r="G9" s="180"/>
      <c r="H9" s="180"/>
      <c r="I9" s="181"/>
    </row>
    <row r="10" spans="2:9" ht="12.75" customHeight="1" x14ac:dyDescent="0.2">
      <c r="B10" s="28" t="s">
        <v>36</v>
      </c>
      <c r="C10" s="29"/>
      <c r="D10" s="177">
        <f>TE!D10</f>
        <v>0</v>
      </c>
      <c r="E10" s="177"/>
      <c r="F10" s="177"/>
      <c r="G10" s="177"/>
      <c r="H10" s="177"/>
      <c r="I10" s="178"/>
    </row>
    <row r="11" spans="2:9" ht="12.75" customHeight="1" x14ac:dyDescent="0.2">
      <c r="B11" s="28" t="s">
        <v>37</v>
      </c>
      <c r="C11" s="29"/>
      <c r="D11" s="29"/>
      <c r="E11" s="104">
        <f>TE!E11</f>
        <v>0</v>
      </c>
      <c r="F11" s="177"/>
      <c r="G11" s="177"/>
      <c r="H11" s="177"/>
      <c r="I11" s="178"/>
    </row>
    <row r="12" spans="2:9" ht="12.75" customHeight="1" x14ac:dyDescent="0.2">
      <c r="B12" s="28" t="s">
        <v>38</v>
      </c>
      <c r="C12" s="29"/>
      <c r="D12" s="177">
        <f>TE!D12</f>
        <v>0</v>
      </c>
      <c r="E12" s="177"/>
      <c r="F12" s="177"/>
      <c r="G12" s="177"/>
      <c r="H12" s="177"/>
      <c r="I12" s="178"/>
    </row>
    <row r="13" spans="2:9" ht="13.5" thickBot="1" x14ac:dyDescent="0.25">
      <c r="B13" s="31" t="s">
        <v>39</v>
      </c>
      <c r="C13" s="191">
        <f>TE!C13</f>
        <v>0</v>
      </c>
      <c r="D13" s="191"/>
      <c r="E13" s="191"/>
      <c r="F13" s="99" t="s">
        <v>70</v>
      </c>
      <c r="G13" s="189">
        <f>TE!K13</f>
        <v>0</v>
      </c>
      <c r="H13" s="189"/>
      <c r="I13" s="190"/>
    </row>
    <row r="14" spans="2:9" ht="13.5" thickBot="1" x14ac:dyDescent="0.25">
      <c r="B14" s="32"/>
      <c r="C14" s="32"/>
      <c r="D14" s="32"/>
      <c r="E14" s="32"/>
      <c r="F14" s="32"/>
      <c r="G14" s="32"/>
      <c r="H14" s="32"/>
      <c r="I14" s="32"/>
    </row>
    <row r="15" spans="2:9" ht="14.25" customHeight="1" x14ac:dyDescent="0.2">
      <c r="B15" s="196" t="s">
        <v>68</v>
      </c>
      <c r="C15" s="197"/>
      <c r="D15" s="197"/>
      <c r="E15" s="197"/>
      <c r="F15" s="197"/>
      <c r="G15" s="197"/>
      <c r="H15" s="197"/>
      <c r="I15" s="198"/>
    </row>
    <row r="16" spans="2:9" x14ac:dyDescent="0.2">
      <c r="B16" s="28"/>
      <c r="C16" s="29"/>
      <c r="D16" s="29"/>
      <c r="E16" s="29"/>
      <c r="F16" s="29"/>
      <c r="G16" s="29"/>
      <c r="H16" s="29"/>
      <c r="I16" s="30"/>
    </row>
    <row r="17" spans="2:9" ht="15" x14ac:dyDescent="0.2">
      <c r="B17" s="194" t="s">
        <v>98</v>
      </c>
      <c r="C17" s="195"/>
      <c r="D17" s="195"/>
      <c r="E17" s="195"/>
      <c r="F17" s="195"/>
      <c r="G17" s="195"/>
      <c r="H17" s="195"/>
      <c r="I17" s="95">
        <f>TE!N42</f>
        <v>0</v>
      </c>
    </row>
    <row r="18" spans="2:9" ht="15" x14ac:dyDescent="0.2">
      <c r="B18" s="192" t="s">
        <v>69</v>
      </c>
      <c r="C18" s="193"/>
      <c r="D18" s="193"/>
      <c r="E18" s="193"/>
      <c r="F18" s="193"/>
      <c r="G18" s="193"/>
      <c r="H18" s="193"/>
      <c r="I18" s="96" t="e">
        <f>TMU!C56</f>
        <v>#DIV/0!</v>
      </c>
    </row>
    <row r="19" spans="2:9" ht="15" x14ac:dyDescent="0.2">
      <c r="B19" s="107"/>
      <c r="C19" s="108"/>
      <c r="D19" s="108"/>
      <c r="E19" s="108"/>
      <c r="F19" s="108"/>
      <c r="G19" s="108"/>
      <c r="H19" s="108"/>
      <c r="I19" s="96"/>
    </row>
    <row r="20" spans="2:9" ht="12.75" customHeight="1" x14ac:dyDescent="0.2">
      <c r="B20" s="97"/>
      <c r="C20" s="67"/>
      <c r="D20" s="67"/>
      <c r="E20" s="67"/>
      <c r="F20" s="67"/>
      <c r="G20" s="67"/>
      <c r="H20" s="98" t="s">
        <v>40</v>
      </c>
      <c r="I20" s="95" t="e">
        <f>SUM(I17:I18)</f>
        <v>#DIV/0!</v>
      </c>
    </row>
    <row r="21" spans="2:9" x14ac:dyDescent="0.2">
      <c r="B21" s="35"/>
      <c r="C21" s="26"/>
      <c r="D21" s="26"/>
      <c r="E21" s="26"/>
      <c r="F21" s="36"/>
      <c r="G21" s="36"/>
      <c r="H21" s="26"/>
      <c r="I21" s="34"/>
    </row>
    <row r="22" spans="2:9" ht="136.5" customHeight="1" thickBot="1" x14ac:dyDescent="0.25">
      <c r="B22" s="186" t="s">
        <v>76</v>
      </c>
      <c r="C22" s="187"/>
      <c r="D22" s="187"/>
      <c r="E22" s="187"/>
      <c r="F22" s="187"/>
      <c r="G22" s="187"/>
      <c r="H22" s="187"/>
      <c r="I22" s="188"/>
    </row>
    <row r="23" spans="2:9" ht="13.5" thickBot="1" x14ac:dyDescent="0.25">
      <c r="B23" s="38"/>
      <c r="C23" s="26"/>
      <c r="D23" s="26"/>
      <c r="E23" s="26"/>
      <c r="F23" s="36"/>
      <c r="G23" s="36"/>
      <c r="H23" s="26"/>
      <c r="I23" s="39"/>
    </row>
    <row r="24" spans="2:9" x14ac:dyDescent="0.2">
      <c r="B24" s="196" t="s">
        <v>75</v>
      </c>
      <c r="C24" s="197"/>
      <c r="D24" s="197"/>
      <c r="E24" s="197"/>
      <c r="F24" s="197"/>
      <c r="G24" s="197"/>
      <c r="H24" s="197"/>
      <c r="I24" s="198"/>
    </row>
    <row r="25" spans="2:9" ht="12.75" customHeight="1" x14ac:dyDescent="0.2">
      <c r="B25" s="33"/>
      <c r="C25" s="36"/>
      <c r="D25" s="36"/>
      <c r="E25" s="36"/>
      <c r="F25" s="36"/>
      <c r="G25" s="36"/>
      <c r="H25" s="36"/>
      <c r="I25" s="40"/>
    </row>
    <row r="26" spans="2:9" x14ac:dyDescent="0.2">
      <c r="B26" s="41"/>
      <c r="C26" s="36"/>
      <c r="D26" s="36"/>
      <c r="E26" s="36"/>
      <c r="F26" s="36"/>
      <c r="G26" s="42" t="s">
        <v>54</v>
      </c>
      <c r="H26" s="42" t="s">
        <v>52</v>
      </c>
      <c r="I26" s="43" t="s">
        <v>53</v>
      </c>
    </row>
    <row r="27" spans="2:9" ht="15" customHeight="1" x14ac:dyDescent="0.2">
      <c r="B27" s="182" t="s">
        <v>41</v>
      </c>
      <c r="C27" s="183"/>
      <c r="D27" s="183"/>
      <c r="E27" s="183"/>
      <c r="F27" s="183"/>
      <c r="G27" s="114">
        <v>0</v>
      </c>
      <c r="H27" s="44">
        <v>6</v>
      </c>
      <c r="I27" s="103">
        <f>H27*G27</f>
        <v>0</v>
      </c>
    </row>
    <row r="28" spans="2:9" ht="15" customHeight="1" x14ac:dyDescent="0.2">
      <c r="B28" s="182" t="s">
        <v>42</v>
      </c>
      <c r="C28" s="183"/>
      <c r="D28" s="183"/>
      <c r="E28" s="183"/>
      <c r="F28" s="183"/>
      <c r="G28" s="114">
        <v>0</v>
      </c>
      <c r="H28" s="44">
        <v>10</v>
      </c>
      <c r="I28" s="103">
        <f t="shared" ref="I28:I37" si="0">H28*G28</f>
        <v>0</v>
      </c>
    </row>
    <row r="29" spans="2:9" ht="12.75" customHeight="1" x14ac:dyDescent="0.2">
      <c r="B29" s="182" t="s">
        <v>43</v>
      </c>
      <c r="C29" s="183"/>
      <c r="D29" s="183"/>
      <c r="E29" s="183"/>
      <c r="F29" s="183"/>
      <c r="G29" s="114">
        <v>0</v>
      </c>
      <c r="H29" s="44">
        <v>20</v>
      </c>
      <c r="I29" s="103">
        <f t="shared" si="0"/>
        <v>0</v>
      </c>
    </row>
    <row r="30" spans="2:9" ht="12.75" customHeight="1" x14ac:dyDescent="0.2">
      <c r="B30" s="182" t="s">
        <v>44</v>
      </c>
      <c r="C30" s="183"/>
      <c r="D30" s="183"/>
      <c r="E30" s="183"/>
      <c r="F30" s="183"/>
      <c r="G30" s="114">
        <v>0</v>
      </c>
      <c r="H30" s="44">
        <v>19</v>
      </c>
      <c r="I30" s="103">
        <f t="shared" si="0"/>
        <v>0</v>
      </c>
    </row>
    <row r="31" spans="2:9" ht="15" x14ac:dyDescent="0.2">
      <c r="B31" s="182" t="s">
        <v>45</v>
      </c>
      <c r="C31" s="183"/>
      <c r="D31" s="183"/>
      <c r="E31" s="183"/>
      <c r="F31" s="183"/>
      <c r="G31" s="114">
        <v>0</v>
      </c>
      <c r="H31" s="44">
        <v>25</v>
      </c>
      <c r="I31" s="103">
        <f t="shared" si="0"/>
        <v>0</v>
      </c>
    </row>
    <row r="32" spans="2:9" ht="15" x14ac:dyDescent="0.2">
      <c r="B32" s="182" t="s">
        <v>46</v>
      </c>
      <c r="C32" s="183"/>
      <c r="D32" s="183"/>
      <c r="E32" s="183"/>
      <c r="F32" s="183"/>
      <c r="G32" s="114">
        <v>0</v>
      </c>
      <c r="H32" s="44">
        <v>22</v>
      </c>
      <c r="I32" s="103">
        <f t="shared" si="0"/>
        <v>0</v>
      </c>
    </row>
    <row r="33" spans="2:9" x14ac:dyDescent="0.2">
      <c r="B33" s="184" t="s">
        <v>47</v>
      </c>
      <c r="C33" s="185"/>
      <c r="D33" s="185"/>
      <c r="E33" s="185"/>
      <c r="F33" s="185"/>
      <c r="G33" s="114">
        <v>0</v>
      </c>
      <c r="H33" s="44">
        <v>18</v>
      </c>
      <c r="I33" s="103">
        <f t="shared" si="0"/>
        <v>0</v>
      </c>
    </row>
    <row r="34" spans="2:9" ht="15" customHeight="1" x14ac:dyDescent="0.2">
      <c r="B34" s="182" t="s">
        <v>48</v>
      </c>
      <c r="C34" s="183"/>
      <c r="D34" s="183"/>
      <c r="E34" s="183"/>
      <c r="F34" s="183"/>
      <c r="G34" s="114">
        <v>0</v>
      </c>
      <c r="H34" s="44">
        <v>16.5</v>
      </c>
      <c r="I34" s="103">
        <f t="shared" si="0"/>
        <v>0</v>
      </c>
    </row>
    <row r="35" spans="2:9" ht="12.75" customHeight="1" x14ac:dyDescent="0.2">
      <c r="B35" s="182" t="s">
        <v>49</v>
      </c>
      <c r="C35" s="183"/>
      <c r="D35" s="183"/>
      <c r="E35" s="183"/>
      <c r="F35" s="183"/>
      <c r="G35" s="114">
        <v>0</v>
      </c>
      <c r="H35" s="44">
        <v>12</v>
      </c>
      <c r="I35" s="103">
        <f t="shared" si="0"/>
        <v>0</v>
      </c>
    </row>
    <row r="36" spans="2:9" ht="12.75" customHeight="1" x14ac:dyDescent="0.2">
      <c r="B36" s="182" t="s">
        <v>50</v>
      </c>
      <c r="C36" s="183"/>
      <c r="D36" s="183"/>
      <c r="E36" s="183"/>
      <c r="F36" s="183"/>
      <c r="G36" s="114">
        <v>0</v>
      </c>
      <c r="H36" s="44">
        <v>25</v>
      </c>
      <c r="I36" s="103">
        <f t="shared" si="0"/>
        <v>0</v>
      </c>
    </row>
    <row r="37" spans="2:9" ht="12.75" customHeight="1" x14ac:dyDescent="0.2">
      <c r="B37" s="182" t="s">
        <v>51</v>
      </c>
      <c r="C37" s="183"/>
      <c r="D37" s="183"/>
      <c r="E37" s="183"/>
      <c r="F37" s="183"/>
      <c r="G37" s="114">
        <v>0</v>
      </c>
      <c r="H37" s="44">
        <v>11</v>
      </c>
      <c r="I37" s="103">
        <f t="shared" si="0"/>
        <v>0</v>
      </c>
    </row>
    <row r="38" spans="2:9" ht="12.75" customHeight="1" x14ac:dyDescent="0.2">
      <c r="B38" s="33"/>
      <c r="C38" s="26"/>
      <c r="D38" s="26"/>
      <c r="E38" s="26"/>
      <c r="F38" s="26"/>
      <c r="H38" s="27" t="s">
        <v>40</v>
      </c>
      <c r="I38" s="45">
        <f>SUM(I27:I37)</f>
        <v>0</v>
      </c>
    </row>
    <row r="39" spans="2:9" ht="13.5" thickBot="1" x14ac:dyDescent="0.25">
      <c r="B39" s="46"/>
      <c r="C39" s="37"/>
      <c r="D39" s="37"/>
      <c r="E39" s="37"/>
      <c r="F39" s="37"/>
      <c r="G39" s="37"/>
      <c r="H39" s="37"/>
      <c r="I39" s="47"/>
    </row>
    <row r="40" spans="2:9" x14ac:dyDescent="0.2">
      <c r="B40" s="168"/>
      <c r="C40" s="168"/>
      <c r="D40" s="168"/>
      <c r="E40" s="168"/>
      <c r="F40" s="168"/>
      <c r="G40" s="168"/>
      <c r="H40" s="168"/>
      <c r="I40" s="168"/>
    </row>
    <row r="41" spans="2:9" x14ac:dyDescent="0.2">
      <c r="B41" s="168"/>
      <c r="C41" s="168"/>
      <c r="D41" s="168"/>
      <c r="E41" s="168"/>
      <c r="F41" s="168"/>
      <c r="G41" s="168"/>
      <c r="H41" s="168"/>
      <c r="I41" s="168"/>
    </row>
    <row r="42" spans="2:9" x14ac:dyDescent="0.2">
      <c r="B42" s="5"/>
    </row>
    <row r="43" spans="2:9" x14ac:dyDescent="0.2">
      <c r="B43" s="5"/>
    </row>
    <row r="44" spans="2:9" x14ac:dyDescent="0.2">
      <c r="B44" s="5"/>
    </row>
    <row r="45" spans="2:9" x14ac:dyDescent="0.2">
      <c r="B45" s="5"/>
    </row>
    <row r="46" spans="2:9" x14ac:dyDescent="0.2">
      <c r="B46" s="5"/>
    </row>
  </sheetData>
  <sheetProtection algorithmName="SHA-512" hashValue="2pnYQl8rFm9D5Lw9kz2yaDoc4iMlD0mb6hzILLjpotjvV4n6/1ycBqWenVojBmoihwmK4vUwUC86Rnzb7NFFng==" saltValue="q3P9Az2TxcRvx38bta7WXw==" spinCount="100000" sheet="1" sort="0" autoFilter="0" pivotTables="0"/>
  <mergeCells count="26">
    <mergeCell ref="B22:I22"/>
    <mergeCell ref="G13:I13"/>
    <mergeCell ref="C13:E13"/>
    <mergeCell ref="B30:F30"/>
    <mergeCell ref="B27:F27"/>
    <mergeCell ref="B18:H18"/>
    <mergeCell ref="B17:H17"/>
    <mergeCell ref="B15:I15"/>
    <mergeCell ref="B24:I24"/>
    <mergeCell ref="B28:F28"/>
    <mergeCell ref="B40:I41"/>
    <mergeCell ref="B5:I5"/>
    <mergeCell ref="B6:I6"/>
    <mergeCell ref="B7:I7"/>
    <mergeCell ref="D12:I12"/>
    <mergeCell ref="F11:I11"/>
    <mergeCell ref="D10:I10"/>
    <mergeCell ref="B9:I9"/>
    <mergeCell ref="B37:F37"/>
    <mergeCell ref="B29:F29"/>
    <mergeCell ref="B34:F34"/>
    <mergeCell ref="B35:F35"/>
    <mergeCell ref="B36:F36"/>
    <mergeCell ref="B31:F31"/>
    <mergeCell ref="B32:F32"/>
    <mergeCell ref="B33:F33"/>
  </mergeCells>
  <pageMargins left="0.25" right="0.25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4</vt:i4>
      </vt:variant>
      <vt:variant>
        <vt:lpstr>Intervalos com Nome</vt:lpstr>
      </vt:variant>
      <vt:variant>
        <vt:i4>4</vt:i4>
      </vt:variant>
    </vt:vector>
  </HeadingPairs>
  <TitlesOfParts>
    <vt:vector size="8" baseType="lpstr">
      <vt:lpstr>O que deve saber</vt:lpstr>
      <vt:lpstr>TE</vt:lpstr>
      <vt:lpstr>TMU</vt:lpstr>
      <vt:lpstr>Taxas Totais</vt:lpstr>
      <vt:lpstr>'Taxas Totais'!_Hlk426046316</vt:lpstr>
      <vt:lpstr>'Taxas Totais'!Área_de_Impressão</vt:lpstr>
      <vt:lpstr>TE!Área_de_Impressão</vt:lpstr>
      <vt:lpstr>TMU!Área_de_Impressão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Nuno Pandeirada</dc:creator>
  <cp:lastModifiedBy>Filipa Mota</cp:lastModifiedBy>
  <cp:lastPrinted>2024-11-07T10:43:21Z</cp:lastPrinted>
  <dcterms:created xsi:type="dcterms:W3CDTF">2015-04-04T17:14:42Z</dcterms:created>
  <dcterms:modified xsi:type="dcterms:W3CDTF">2025-05-08T15:09:49Z</dcterms:modified>
</cp:coreProperties>
</file>